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510" windowWidth="6360" windowHeight="6075" tabRatio="883" activeTab="2"/>
  </bookViews>
  <sheets>
    <sheet name="Key figures" sheetId="1" r:id="rId1"/>
    <sheet name="P&amp;L" sheetId="2" r:id="rId2"/>
    <sheet name="P&amp;L quarterly" sheetId="3" r:id="rId3"/>
    <sheet name="Balance Sheet" sheetId="4" r:id="rId4"/>
  </sheets>
  <externalReferences>
    <externalReference r:id="rId7"/>
  </externalReferences>
  <definedNames>
    <definedName name="_edn1" localSheetId="3">'Balance Sheet'!#REF!</definedName>
    <definedName name="_edn10" localSheetId="3">'Balance Sheet'!#REF!</definedName>
    <definedName name="_edn11" localSheetId="3">'Balance Sheet'!$B$32</definedName>
    <definedName name="_edn12" localSheetId="3">'Balance Sheet'!$B$34</definedName>
    <definedName name="_edn2" localSheetId="3">'Balance Sheet'!#REF!</definedName>
    <definedName name="_edn3" localSheetId="3">'Balance Sheet'!#REF!</definedName>
    <definedName name="_edn4" localSheetId="3">'Balance Sheet'!#REF!</definedName>
    <definedName name="_edn5" localSheetId="3">'Balance Sheet'!#REF!</definedName>
    <definedName name="_edn6" localSheetId="3">'Balance Sheet'!#REF!</definedName>
    <definedName name="_edn7" localSheetId="3">'Balance Sheet'!#REF!</definedName>
    <definedName name="_edn8" localSheetId="3">'Balance Sheet'!#REF!</definedName>
    <definedName name="_edn9" localSheetId="3">'Balance Sheet'!#REF!</definedName>
    <definedName name="_ednref1" localSheetId="3">'Balance Sheet'!$B$8</definedName>
    <definedName name="_ednref10" localSheetId="3">'Balance Sheet'!$B$23</definedName>
    <definedName name="_ednref11" localSheetId="3">'Balance Sheet'!#REF!</definedName>
    <definedName name="_ednref12" localSheetId="3">'Balance Sheet'!#REF!</definedName>
    <definedName name="_ednref2" localSheetId="3">'Balance Sheet'!$B$11</definedName>
    <definedName name="_ednref3" localSheetId="3">'Balance Sheet'!$B$12</definedName>
    <definedName name="_ednref4" localSheetId="3">'Balance Sheet'!$B$14</definedName>
    <definedName name="_ednref5" localSheetId="3">'Balance Sheet'!#REF!</definedName>
    <definedName name="_ednref6" localSheetId="3">'Balance Sheet'!#REF!</definedName>
    <definedName name="_ednref7" localSheetId="3">'Balance Sheet'!$B$15</definedName>
    <definedName name="_ednref8" localSheetId="3">'Balance Sheet'!$B$17</definedName>
    <definedName name="_ednref9" localSheetId="3">'Balance Sheet'!#REF!</definedName>
    <definedName name="_ftn1" localSheetId="1">'P&amp;L'!$H$29</definedName>
    <definedName name="_ftn2" localSheetId="1">'P&amp;L'!$H$31</definedName>
    <definedName name="_ftnref1" localSheetId="1">'P&amp;L'!$H$20</definedName>
    <definedName name="_ftnref2" localSheetId="1">'P&amp;L'!#REF!</definedName>
    <definedName name="_xlnm.Print_Area" localSheetId="3">'Balance Sheet'!$A$5:$E$43</definedName>
    <definedName name="_xlnm.Print_Area" localSheetId="1">'P&amp;L'!$A$1:$F$33</definedName>
    <definedName name="_xlnm.Print_Area" localSheetId="2">'P&amp;L quarterly'!$A$1:$K$33</definedName>
    <definedName name="euro">#REF!</definedName>
  </definedNames>
  <calcPr fullCalcOnLoad="1"/>
</workbook>
</file>

<file path=xl/sharedStrings.xml><?xml version="1.0" encoding="utf-8"?>
<sst xmlns="http://schemas.openxmlformats.org/spreadsheetml/2006/main" count="257" uniqueCount="149">
  <si>
    <t>(€/mil)</t>
  </si>
  <si>
    <t>31/03/2004 gestionale</t>
  </si>
  <si>
    <t>A.</t>
  </si>
  <si>
    <t>B.</t>
  </si>
  <si>
    <t>C.</t>
  </si>
  <si>
    <t>D.</t>
  </si>
  <si>
    <t>E.</t>
  </si>
  <si>
    <t>F.</t>
  </si>
  <si>
    <t>G.</t>
  </si>
  <si>
    <t>H.</t>
  </si>
  <si>
    <t>-</t>
  </si>
  <si>
    <t>I.</t>
  </si>
  <si>
    <t>L.</t>
  </si>
  <si>
    <t>M.</t>
  </si>
  <si>
    <t>N.</t>
  </si>
  <si>
    <t>O.</t>
  </si>
  <si>
    <t>P.</t>
  </si>
  <si>
    <t>Q.</t>
  </si>
  <si>
    <t>R.</t>
  </si>
  <si>
    <t>S.</t>
  </si>
  <si>
    <t>T.</t>
  </si>
  <si>
    <t xml:space="preserve"> (%)</t>
  </si>
  <si>
    <t>n.s.</t>
  </si>
  <si>
    <t>(1) The consolidated reclassified statement of income aims to present management economic margins. The contribution of the Group's insurance companies to "Total operating income" is customarily shown in the entry "Income from insurance business".
(2) Pro-forma figures reconstructed on a homogenous basis, including an estimate of the impact of IAS 32 and 39 (financial instruments) and IFRS 4 (insurance contracts). For an explanation of the reconstruction, see "Transition to international accounting standards of the SANPAOLO IMI Group".</t>
  </si>
  <si>
    <t>Net interest income</t>
  </si>
  <si>
    <t>Net commissions</t>
  </si>
  <si>
    <t>Income from credit disposals, assets held to maturity and repurchase of financial liabilities</t>
  </si>
  <si>
    <t>Dividends and income from other financial assets and liabilities</t>
  </si>
  <si>
    <t>Profits (losses) on equity shareholdings</t>
  </si>
  <si>
    <t>Income from insurance business</t>
  </si>
  <si>
    <t>Total operating income</t>
  </si>
  <si>
    <t>Net adjustments to loans</t>
  </si>
  <si>
    <t>Net adjustments to other financial assets</t>
  </si>
  <si>
    <t>Net operating income</t>
  </si>
  <si>
    <t xml:space="preserve">Personnel costs </t>
  </si>
  <si>
    <t>Other administrative costs</t>
  </si>
  <si>
    <t>Net adjustments to tangible 
and intangible assets</t>
  </si>
  <si>
    <t>Operating costs</t>
  </si>
  <si>
    <t>Other net income/expenses</t>
  </si>
  <si>
    <t xml:space="preserve">Impairment of goodwill </t>
  </si>
  <si>
    <t>Profits (losses) from disposals of investments</t>
  </si>
  <si>
    <t>Net provisions for other risks and charges</t>
  </si>
  <si>
    <t>Pre-tax operating profit</t>
  </si>
  <si>
    <t>Taxes for the period</t>
  </si>
  <si>
    <t>Profits (losses) on discontinued operations</t>
  </si>
  <si>
    <t>Profit attributable to minority interests</t>
  </si>
  <si>
    <t>Net profit</t>
  </si>
  <si>
    <t>9M2005</t>
  </si>
  <si>
    <t>9M 2004                              (2)</t>
  </si>
  <si>
    <t>Var. 9M05/
9M04</t>
  </si>
  <si>
    <t>RECLASSIFIED STATEMENT OF INCOME (1)</t>
  </si>
  <si>
    <t>QUARTERLY ANALYSIS OF THE RECLASSIFIED STATEMENT OF INCOME</t>
  </si>
  <si>
    <t xml:space="preserve"> 2004 (1)</t>
  </si>
  <si>
    <t>Esercizio 2004 "full IAS"</t>
  </si>
  <si>
    <t>Q3</t>
  </si>
  <si>
    <t>Q2</t>
  </si>
  <si>
    <t>Q1</t>
  </si>
  <si>
    <t>Q4</t>
  </si>
  <si>
    <t>Average</t>
  </si>
  <si>
    <t>(da CE sub)</t>
  </si>
  <si>
    <t>(€/mln)</t>
  </si>
  <si>
    <t xml:space="preserve"> (€/mln)</t>
  </si>
  <si>
    <t xml:space="preserve"> </t>
  </si>
  <si>
    <t>(1) IAS compliant balance (cf full IAS) inclcuding the impact of transition to IAS 32 e 39 (financial instruments) and IFRS 4 (insurance contracts). For an explanation of the reconstruction, see "Transition to international accounting standards of the SAN</t>
  </si>
  <si>
    <t>QUARTERLY ANALISIS OF THE RECLASSIFIED BALANCE SHEET</t>
  </si>
  <si>
    <t>9M05</t>
  </si>
  <si>
    <t xml:space="preserve">FY04                   (1) </t>
  </si>
  <si>
    <t xml:space="preserve">Var. 9M05/FY04                                                                                                     </t>
  </si>
  <si>
    <t xml:space="preserve"> (€/mil)</t>
  </si>
  <si>
    <t xml:space="preserve"> (%)             </t>
  </si>
  <si>
    <t>ASSETS</t>
  </si>
  <si>
    <t>Cash and liquid assets</t>
  </si>
  <si>
    <t>Financial assets (other than credit and assets held to maturity)</t>
  </si>
  <si>
    <t>Assets held to maturity</t>
  </si>
  <si>
    <t>Loans to banks</t>
  </si>
  <si>
    <t>Loans to customers</t>
  </si>
  <si>
    <t>Hedging derivatives</t>
  </si>
  <si>
    <t>Fair value changes of generically hedged items +/-</t>
  </si>
  <si>
    <t>Shareholdings</t>
  </si>
  <si>
    <t>Technical reserves reassured with third parties</t>
  </si>
  <si>
    <t>Tangible assets</t>
  </si>
  <si>
    <t>Goodwill</t>
  </si>
  <si>
    <t>Other intangible assets</t>
  </si>
  <si>
    <t>Tax assets</t>
  </si>
  <si>
    <t>Non-current assets and groupsn of assets
 being disposed</t>
  </si>
  <si>
    <t>Other assets</t>
  </si>
  <si>
    <t>Total assets</t>
  </si>
  <si>
    <t>LIABILITIES AND SHAREHOLDER'S EQUITY</t>
  </si>
  <si>
    <t>Debiti verso banche</t>
  </si>
  <si>
    <t>Debiti verso clientela</t>
  </si>
  <si>
    <t>Titoli in circolazione</t>
  </si>
  <si>
    <t>Passività finanziarie di negoziazione</t>
  </si>
  <si>
    <t>Passività finanziarie valutate al fair value</t>
  </si>
  <si>
    <t>Derivati di copertura</t>
  </si>
  <si>
    <t>Adeguamento di valore delle passività finanziarie oggetto di copertura generica (+/-)</t>
  </si>
  <si>
    <t>Passività fiscali</t>
  </si>
  <si>
    <t>Passività associate a gruppi di attività in via di dismissione</t>
  </si>
  <si>
    <t>Altre passività</t>
  </si>
  <si>
    <t>Fondi per rischi e oneri</t>
  </si>
  <si>
    <t>Riserve tecniche</t>
  </si>
  <si>
    <t>Patrimonio di pertinenza di terzi</t>
  </si>
  <si>
    <t>Patrimonio di pertinenza del Gruppo</t>
  </si>
  <si>
    <t>Total liabilities and shareholders' equity</t>
  </si>
  <si>
    <t>Group key figures</t>
  </si>
  <si>
    <t>FY04
(1)</t>
  </si>
  <si>
    <t>Var.</t>
  </si>
  <si>
    <t xml:space="preserve">9M05-FY04
(%)       </t>
  </si>
  <si>
    <t>Consolidated balance sheet (€/mln)</t>
  </si>
  <si>
    <t>Loans to customers (excluding NPLs)</t>
  </si>
  <si>
    <t>Investments</t>
  </si>
  <si>
    <t>Group net shareholder's equity</t>
  </si>
  <si>
    <t>Customer financial assets (€/mln)</t>
  </si>
  <si>
    <t>Total financial assets</t>
  </si>
  <si>
    <t>- Direct Deposits</t>
  </si>
  <si>
    <t>- Indirect Deposits</t>
  </si>
  <si>
    <t xml:space="preserve">   -  asset under management</t>
  </si>
  <si>
    <t xml:space="preserve">   -  administered savings</t>
  </si>
  <si>
    <t>Loan risk ratios (%)</t>
  </si>
  <si>
    <t>Doubtful loans/loans to customers</t>
  </si>
  <si>
    <t>NPLs/loans to customers</t>
  </si>
  <si>
    <t>Problem loans/loans to customers</t>
  </si>
  <si>
    <t>180 days days past due loans/loans to customers</t>
  </si>
  <si>
    <t xml:space="preserve">Equity solvency ratios (%) (2) </t>
  </si>
  <si>
    <t>Tier 1 ratio</t>
  </si>
  <si>
    <t>Total risk ratio</t>
  </si>
  <si>
    <t>Stock data</t>
  </si>
  <si>
    <t>No. of shares (thousands)</t>
  </si>
  <si>
    <t>Listing for the period(€)</t>
  </si>
  <si>
    <t xml:space="preserve">   - average</t>
  </si>
  <si>
    <t xml:space="preserve">   - low</t>
  </si>
  <si>
    <t xml:space="preserve">   - high</t>
  </si>
  <si>
    <t>Market capitalisation €/mln)</t>
  </si>
  <si>
    <t>Unit dividend (€)</t>
  </si>
  <si>
    <t>Unit dividend / average annual listing (%)</t>
  </si>
  <si>
    <t>Book value per share (€) (3)</t>
  </si>
  <si>
    <t>Operating structure</t>
  </si>
  <si>
    <t>Employees (4)</t>
  </si>
  <si>
    <t>Domestic branches</t>
  </si>
  <si>
    <t>Foreign branches and representative offices</t>
  </si>
  <si>
    <t>Financial planners</t>
  </si>
  <si>
    <t>31/09/2004
(5)</t>
  </si>
  <si>
    <t xml:space="preserve">Var. 30/09/05-
31/09/04
(%)       </t>
  </si>
  <si>
    <t>Consolidated statement of income (€/mln)</t>
  </si>
  <si>
    <t xml:space="preserve">Net adjustments to loans </t>
  </si>
  <si>
    <t>Net adjustments to loans and other fin. assets</t>
  </si>
  <si>
    <t>Main indices (%)</t>
  </si>
  <si>
    <t>Annualised ROE (6)</t>
  </si>
  <si>
    <t>Cost / Income ratio (7)</t>
  </si>
  <si>
    <t>(1) IAS compliant balance (cf. full IAS) including the impact of transition to IAS 32 and 39 (financial instruments) and IFRS 4 (insurance contracts).
(2) Solvency ratios have been calculated according to the usual regulations. Data as at 30/09/05 are estimated in IAS complian logic.
(3) Net shareholders’ equity / Number of shares in circulation.
(4) Including atypical contracts.
(5) Pro-forma figures reconstructed on a homogeneous basis including an estimate of the impact of IAS 32 and £) (financial instruments) and IFRS 4 (insurance contracts). For reconstruction methods, see “SANPAOLO IMI Group transition to international accounting standards”.
(6) Annualized net profit / Net shareholders’ equity (calculated as average values at period end).
(7) Personnel costs, other administrative costs and amortization / net operating income.</t>
  </si>
</sst>
</file>

<file path=xl/styles.xml><?xml version="1.0" encoding="utf-8"?>
<styleSheet xmlns="http://schemas.openxmlformats.org/spreadsheetml/2006/main">
  <numFmts count="53">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dd/m/yyyy"/>
    <numFmt numFmtId="165" formatCode="\+0.0;\ \-0.0;\-_-"/>
    <numFmt numFmtId="166" formatCode="0.0"/>
    <numFmt numFmtId="167" formatCode="_-#,##0_-;\-#,##0_-;_-* &quot;-&quot;_-;_-@_-"/>
    <numFmt numFmtId="168" formatCode="_-#,##0.0_-;\-#,##0.0_-;_-* &quot;-&quot;_-;_-@_-"/>
    <numFmt numFmtId="169" formatCode="#,##0.0"/>
    <numFmt numFmtId="170" formatCode="#,##0;\-#,##0;\-"/>
    <numFmt numFmtId="171" formatCode="0.000"/>
    <numFmt numFmtId="172" formatCode="d/m/yyyy"/>
    <numFmt numFmtId="173" formatCode="0.0%"/>
    <numFmt numFmtId="174" formatCode="_-* #,##0_-;\-* #,##0_-;_-* &quot;-&quot;?_-;_-@_-"/>
    <numFmt numFmtId="175" formatCode="_-* #,##0.0_-;\-* #,##0.0_-;_-* &quot;-&quot;_-;_-@_-"/>
    <numFmt numFmtId="176" formatCode="\+0.00%"/>
    <numFmt numFmtId="177" formatCode="0.0000000"/>
    <numFmt numFmtId="178" formatCode="0.000000"/>
    <numFmt numFmtId="179" formatCode="0.00000"/>
    <numFmt numFmtId="180" formatCode="0.0000"/>
    <numFmt numFmtId="181" formatCode="#,##0;\-#,##0;&quot;-&quot;"/>
    <numFmt numFmtId="182" formatCode="\+0.0;\-0.0;\-_-"/>
    <numFmt numFmtId="183" formatCode="#,##0.0;\-#,##0.0;&quot;-&quot;"/>
    <numFmt numFmtId="184" formatCode="_-#,##0.00_-;\-#,##0.00_-;_-* &quot;-&quot;_-;_-@_-"/>
    <numFmt numFmtId="185" formatCode="\+0.00;\ \-0.00;\-_-"/>
    <numFmt numFmtId="186" formatCode="#,##0.000"/>
    <numFmt numFmtId="187" formatCode="\+0.0%;\-0.0%;\-_-"/>
    <numFmt numFmtId="188" formatCode="\+0.0;\ \-0.0"/>
    <numFmt numFmtId="189" formatCode="_-* #,##0.00_-;\-* #,##0.00_-;_-* &quot;-&quot;_-;_-@_-"/>
    <numFmt numFmtId="190" formatCode="d/m"/>
    <numFmt numFmtId="191" formatCode="#,##0.0;\-#,##0.0;\-"/>
    <numFmt numFmtId="192" formatCode="dd\-mmm\-yyyy"/>
    <numFmt numFmtId="193" formatCode="#,##0_ ;\-#,##0\ "/>
    <numFmt numFmtId="194" formatCode="0.000%"/>
    <numFmt numFmtId="195" formatCode="0.000_ ;\-0.000\ "/>
    <numFmt numFmtId="196" formatCode="dd/m/yy"/>
    <numFmt numFmtId="197" formatCode="\+0.00;\-0.00;&quot;-&quot;"/>
    <numFmt numFmtId="198" formatCode="\+0.0;\-0.0;&quot;-&quot;"/>
    <numFmt numFmtId="199" formatCode="_-#,##0.000_-;\-#,##0.000_-;_-* &quot;-&quot;_-;_-@_-"/>
    <numFmt numFmtId="200" formatCode="0;\-0;&quot;-&quot;"/>
    <numFmt numFmtId="201" formatCode="_-* #,##0.0_-;\-* #,##0.0_-;_-* &quot;-&quot;?_-;_-@_-"/>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quot;£&quot;* #,##0.00_-;\-&quot;£&quot;* #,##0.00_-;_-&quot;£&quot;* &quot;-&quot;??_-;_-@_-"/>
    <numFmt numFmtId="208" formatCode="0.00000000"/>
  </numFmts>
  <fonts count="27">
    <font>
      <sz val="10"/>
      <name val="Arial"/>
      <family val="0"/>
    </font>
    <font>
      <u val="single"/>
      <sz val="10"/>
      <color indexed="12"/>
      <name val="Arial"/>
      <family val="0"/>
    </font>
    <font>
      <u val="single"/>
      <sz val="10"/>
      <color indexed="36"/>
      <name val="Arial"/>
      <family val="0"/>
    </font>
    <font>
      <sz val="8"/>
      <name val="Times New Roman"/>
      <family val="1"/>
    </font>
    <font>
      <i/>
      <sz val="8"/>
      <name val="Times New Roman"/>
      <family val="1"/>
    </font>
    <font>
      <sz val="10"/>
      <name val="Times New Roman"/>
      <family val="1"/>
    </font>
    <font>
      <b/>
      <sz val="10"/>
      <name val="Times New Roman"/>
      <family val="1"/>
    </font>
    <font>
      <sz val="8"/>
      <name val="Verdana"/>
      <family val="2"/>
    </font>
    <font>
      <sz val="7"/>
      <name val="Verdana"/>
      <family val="2"/>
    </font>
    <font>
      <b/>
      <sz val="7"/>
      <name val="Verdana"/>
      <family val="2"/>
    </font>
    <font>
      <i/>
      <sz val="7"/>
      <name val="Verdana"/>
      <family val="2"/>
    </font>
    <font>
      <b/>
      <sz val="10"/>
      <name val="Verdana"/>
      <family val="2"/>
    </font>
    <font>
      <b/>
      <sz val="8"/>
      <name val="Verdana"/>
      <family val="2"/>
    </font>
    <font>
      <sz val="9"/>
      <name val="Times New Roman"/>
      <family val="1"/>
    </font>
    <font>
      <sz val="6"/>
      <name val="Verdana"/>
      <family val="2"/>
    </font>
    <font>
      <b/>
      <sz val="6"/>
      <name val="Times New Roman"/>
      <family val="1"/>
    </font>
    <font>
      <sz val="10"/>
      <name val="Verdana"/>
      <family val="2"/>
    </font>
    <font>
      <sz val="7"/>
      <name val="Times New Roman"/>
      <family val="1"/>
    </font>
    <font>
      <b/>
      <sz val="7"/>
      <name val="Times New Roman"/>
      <family val="1"/>
    </font>
    <font>
      <b/>
      <sz val="8"/>
      <name val="Times New Roman"/>
      <family val="1"/>
    </font>
    <font>
      <i/>
      <sz val="7"/>
      <name val="Times New Roman"/>
      <family val="1"/>
    </font>
    <font>
      <i/>
      <sz val="8"/>
      <name val="Verdana"/>
      <family val="2"/>
    </font>
    <font>
      <sz val="6"/>
      <name val="Times New Roman"/>
      <family val="1"/>
    </font>
    <font>
      <b/>
      <sz val="9"/>
      <name val="Verdana"/>
      <family val="2"/>
    </font>
    <font>
      <sz val="9"/>
      <name val="Verdana"/>
      <family val="2"/>
    </font>
    <font>
      <sz val="8"/>
      <name val="Arial"/>
      <family val="2"/>
    </font>
    <font>
      <b/>
      <sz val="10"/>
      <name val="Arial"/>
      <family val="0"/>
    </font>
  </fonts>
  <fills count="6">
    <fill>
      <patternFill/>
    </fill>
    <fill>
      <patternFill patternType="gray125"/>
    </fill>
    <fill>
      <patternFill patternType="solid">
        <fgColor indexed="13"/>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s>
  <borders count="13">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color indexed="63"/>
      </top>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cellStyleXfs>
  <cellXfs count="280">
    <xf numFmtId="0" fontId="0" fillId="0" borderId="0" xfId="0" applyAlignment="1">
      <alignment/>
    </xf>
    <xf numFmtId="0" fontId="3" fillId="0" borderId="1" xfId="0" applyFont="1" applyFill="1" applyBorder="1" applyAlignment="1">
      <alignment horizontal="right" vertical="top"/>
    </xf>
    <xf numFmtId="0" fontId="5" fillId="0" borderId="0" xfId="0" applyFont="1" applyAlignment="1">
      <alignment/>
    </xf>
    <xf numFmtId="0" fontId="5" fillId="0" borderId="0" xfId="0" applyFont="1" applyFill="1" applyBorder="1" applyAlignment="1">
      <alignment/>
    </xf>
    <xf numFmtId="0" fontId="5" fillId="0" borderId="0" xfId="0" applyFont="1" applyAlignment="1">
      <alignment horizontal="center"/>
    </xf>
    <xf numFmtId="0" fontId="6" fillId="0" borderId="0" xfId="0" applyFont="1" applyAlignment="1">
      <alignment/>
    </xf>
    <xf numFmtId="0" fontId="5" fillId="2" borderId="2" xfId="0" applyFont="1" applyFill="1" applyBorder="1" applyAlignment="1">
      <alignment/>
    </xf>
    <xf numFmtId="14" fontId="5" fillId="2" borderId="3" xfId="0" applyNumberFormat="1" applyFont="1" applyFill="1" applyBorder="1" applyAlignment="1">
      <alignment horizontal="center" vertical="top" wrapText="1"/>
    </xf>
    <xf numFmtId="0" fontId="5" fillId="0" borderId="0" xfId="0" applyFont="1" applyBorder="1" applyAlignment="1">
      <alignment/>
    </xf>
    <xf numFmtId="0" fontId="5" fillId="0" borderId="0" xfId="0" applyFont="1" applyFill="1" applyAlignment="1">
      <alignment/>
    </xf>
    <xf numFmtId="0" fontId="5" fillId="2" borderId="4" xfId="0" applyFont="1" applyFill="1" applyBorder="1" applyAlignment="1">
      <alignment/>
    </xf>
    <xf numFmtId="0" fontId="5" fillId="0" borderId="0" xfId="0" applyFont="1" applyBorder="1" applyAlignment="1">
      <alignment horizontal="center"/>
    </xf>
    <xf numFmtId="0" fontId="3" fillId="0" borderId="5" xfId="0" applyFont="1" applyFill="1" applyBorder="1" applyAlignment="1">
      <alignment/>
    </xf>
    <xf numFmtId="14" fontId="5" fillId="2" borderId="2" xfId="0" applyNumberFormat="1" applyFont="1" applyFill="1" applyBorder="1" applyAlignment="1">
      <alignment horizontal="right" vertical="top" wrapText="1"/>
    </xf>
    <xf numFmtId="0" fontId="5" fillId="0" borderId="0" xfId="0" applyFont="1" applyAlignment="1">
      <alignment horizontal="right" vertical="top"/>
    </xf>
    <xf numFmtId="0" fontId="6" fillId="2" borderId="2" xfId="0" applyFont="1" applyFill="1" applyBorder="1" applyAlignment="1">
      <alignment/>
    </xf>
    <xf numFmtId="0" fontId="6" fillId="2" borderId="6" xfId="0" applyFont="1" applyFill="1" applyBorder="1" applyAlignment="1">
      <alignment/>
    </xf>
    <xf numFmtId="0" fontId="3" fillId="0" borderId="0" xfId="0" applyFont="1" applyAlignment="1">
      <alignment/>
    </xf>
    <xf numFmtId="0" fontId="4" fillId="0" borderId="0" xfId="0" applyFont="1" applyAlignment="1">
      <alignment horizontal="center"/>
    </xf>
    <xf numFmtId="0" fontId="4" fillId="0" borderId="0" xfId="0" applyFont="1" applyAlignment="1">
      <alignment/>
    </xf>
    <xf numFmtId="0" fontId="6" fillId="2" borderId="0" xfId="0" applyFont="1" applyFill="1" applyBorder="1" applyAlignment="1">
      <alignment/>
    </xf>
    <xf numFmtId="0" fontId="7" fillId="0" borderId="5" xfId="0" applyFont="1" applyFill="1" applyBorder="1" applyAlignment="1">
      <alignment/>
    </xf>
    <xf numFmtId="1" fontId="7" fillId="3" borderId="5" xfId="0" applyNumberFormat="1" applyFont="1" applyFill="1" applyBorder="1" applyAlignment="1">
      <alignment horizontal="right" vertical="top" wrapText="1"/>
    </xf>
    <xf numFmtId="1" fontId="7" fillId="0" borderId="5" xfId="0" applyNumberFormat="1" applyFont="1" applyFill="1" applyBorder="1" applyAlignment="1">
      <alignment horizontal="right" vertical="top" wrapText="1"/>
    </xf>
    <xf numFmtId="0" fontId="7" fillId="3" borderId="5" xfId="0" applyFont="1" applyFill="1" applyBorder="1" applyAlignment="1">
      <alignment horizontal="right" vertical="top" wrapText="1"/>
    </xf>
    <xf numFmtId="0" fontId="7" fillId="0" borderId="1" xfId="0" applyFont="1" applyFill="1" applyBorder="1" applyAlignment="1">
      <alignment horizontal="right" vertical="top"/>
    </xf>
    <xf numFmtId="1" fontId="7" fillId="0" borderId="1" xfId="0" applyNumberFormat="1" applyFont="1" applyFill="1" applyBorder="1" applyAlignment="1">
      <alignment horizontal="right" vertical="top" wrapText="1"/>
    </xf>
    <xf numFmtId="0" fontId="7" fillId="3" borderId="1" xfId="0" applyFont="1" applyFill="1" applyBorder="1" applyAlignment="1">
      <alignment horizontal="right" vertical="top" wrapText="1"/>
    </xf>
    <xf numFmtId="0" fontId="8" fillId="0" borderId="0" xfId="0" applyFont="1" applyFill="1" applyBorder="1" applyAlignment="1">
      <alignment/>
    </xf>
    <xf numFmtId="0" fontId="10" fillId="0" borderId="0" xfId="0" applyFont="1" applyFill="1" applyBorder="1" applyAlignment="1">
      <alignment horizontal="left"/>
    </xf>
    <xf numFmtId="0" fontId="8" fillId="0" borderId="0" xfId="0" applyFont="1" applyAlignment="1">
      <alignment/>
    </xf>
    <xf numFmtId="0" fontId="10" fillId="0" borderId="0" xfId="0" applyFont="1" applyAlignment="1" quotePrefix="1">
      <alignment horizontal="left"/>
    </xf>
    <xf numFmtId="0" fontId="10" fillId="0" borderId="0" xfId="0" applyFont="1" applyAlignment="1">
      <alignment/>
    </xf>
    <xf numFmtId="0" fontId="10" fillId="0" borderId="0" xfId="0" applyFont="1" applyBorder="1" applyAlignment="1" quotePrefix="1">
      <alignment horizontal="left"/>
    </xf>
    <xf numFmtId="0" fontId="10" fillId="0" borderId="0" xfId="0" applyFont="1" applyBorder="1" applyAlignment="1">
      <alignment/>
    </xf>
    <xf numFmtId="0" fontId="10" fillId="0" borderId="0" xfId="0" applyFont="1" applyFill="1" applyAlignment="1">
      <alignment/>
    </xf>
    <xf numFmtId="0" fontId="10" fillId="0" borderId="0" xfId="0" applyFont="1" applyAlignment="1">
      <alignment horizontal="center"/>
    </xf>
    <xf numFmtId="0" fontId="9" fillId="4" borderId="0" xfId="0" applyFont="1" applyFill="1" applyBorder="1" applyAlignment="1">
      <alignment/>
    </xf>
    <xf numFmtId="167" fontId="9" fillId="4" borderId="0" xfId="0" applyNumberFormat="1" applyFont="1" applyFill="1" applyBorder="1" applyAlignment="1">
      <alignment horizontal="right"/>
    </xf>
    <xf numFmtId="165" fontId="9" fillId="4" borderId="0" xfId="0" applyNumberFormat="1" applyFont="1" applyFill="1" applyBorder="1" applyAlignment="1">
      <alignment horizontal="right"/>
    </xf>
    <xf numFmtId="1" fontId="7" fillId="3" borderId="0" xfId="0" applyNumberFormat="1" applyFont="1" applyFill="1" applyBorder="1" applyAlignment="1">
      <alignment horizontal="right" vertical="top" wrapTex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12" fillId="0" borderId="7" xfId="0" applyFont="1" applyFill="1" applyBorder="1" applyAlignment="1">
      <alignment vertical="center"/>
    </xf>
    <xf numFmtId="0" fontId="7" fillId="0" borderId="1" xfId="0" applyFont="1" applyFill="1" applyBorder="1" applyAlignment="1">
      <alignment vertical="center"/>
    </xf>
    <xf numFmtId="0" fontId="7" fillId="0" borderId="7" xfId="0" applyFont="1" applyFill="1" applyBorder="1" applyAlignment="1">
      <alignment vertical="center"/>
    </xf>
    <xf numFmtId="167" fontId="7" fillId="3" borderId="8"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5" fontId="7" fillId="3" borderId="0" xfId="0" applyNumberFormat="1" applyFont="1" applyFill="1" applyBorder="1" applyAlignment="1">
      <alignment horizontal="right" vertical="center"/>
    </xf>
    <xf numFmtId="167" fontId="7" fillId="3" borderId="0" xfId="0" applyNumberFormat="1" applyFont="1" applyFill="1" applyBorder="1" applyAlignment="1">
      <alignment horizontal="right" vertical="center"/>
    </xf>
    <xf numFmtId="167" fontId="7" fillId="3" borderId="1" xfId="0" applyNumberFormat="1" applyFont="1" applyFill="1" applyBorder="1" applyAlignment="1">
      <alignment horizontal="right" vertical="center"/>
    </xf>
    <xf numFmtId="167" fontId="7" fillId="0" borderId="1" xfId="0" applyNumberFormat="1" applyFont="1" applyFill="1" applyBorder="1" applyAlignment="1">
      <alignment horizontal="right" vertical="center"/>
    </xf>
    <xf numFmtId="165" fontId="7" fillId="3" borderId="1" xfId="0" applyNumberFormat="1" applyFont="1" applyFill="1" applyBorder="1" applyAlignment="1">
      <alignment horizontal="right" vertical="center"/>
    </xf>
    <xf numFmtId="167" fontId="12" fillId="3" borderId="0" xfId="0" applyNumberFormat="1" applyFont="1" applyFill="1" applyBorder="1" applyAlignment="1">
      <alignment horizontal="right" vertical="center"/>
    </xf>
    <xf numFmtId="167" fontId="12" fillId="0" borderId="1" xfId="0" applyNumberFormat="1" applyFont="1" applyFill="1" applyBorder="1" applyAlignment="1">
      <alignment horizontal="right" vertical="center"/>
    </xf>
    <xf numFmtId="165" fontId="12" fillId="3" borderId="1" xfId="0" applyNumberFormat="1" applyFont="1" applyFill="1" applyBorder="1" applyAlignment="1">
      <alignment horizontal="right" vertical="center"/>
    </xf>
    <xf numFmtId="167" fontId="12" fillId="0" borderId="7" xfId="0" applyNumberFormat="1" applyFont="1" applyFill="1" applyBorder="1" applyAlignment="1">
      <alignment horizontal="right" vertical="center"/>
    </xf>
    <xf numFmtId="165" fontId="12" fillId="3" borderId="7" xfId="0" applyNumberFormat="1" applyFont="1" applyFill="1" applyBorder="1" applyAlignment="1">
      <alignment horizontal="right" vertical="center"/>
    </xf>
    <xf numFmtId="167" fontId="7" fillId="3" borderId="0" xfId="0" applyNumberFormat="1" applyFont="1" applyFill="1" applyBorder="1" applyAlignment="1" applyProtection="1">
      <alignment horizontal="right" vertical="center"/>
      <protection locked="0"/>
    </xf>
    <xf numFmtId="167" fontId="12" fillId="3" borderId="7" xfId="0" applyNumberFormat="1" applyFont="1" applyFill="1" applyBorder="1" applyAlignment="1">
      <alignment horizontal="right" vertical="center"/>
    </xf>
    <xf numFmtId="167" fontId="12" fillId="0" borderId="9" xfId="0" applyNumberFormat="1" applyFont="1" applyFill="1" applyBorder="1" applyAlignment="1">
      <alignment horizontal="right" vertical="center"/>
    </xf>
    <xf numFmtId="165" fontId="12" fillId="3" borderId="9" xfId="0" applyNumberFormat="1" applyFont="1" applyFill="1" applyBorder="1" applyAlignment="1">
      <alignment horizontal="right" vertical="center"/>
    </xf>
    <xf numFmtId="0" fontId="11" fillId="0" borderId="0" xfId="0" applyFont="1" applyAlignment="1">
      <alignment horizontal="center"/>
    </xf>
    <xf numFmtId="0" fontId="10" fillId="0" borderId="0" xfId="0" applyFont="1" applyFill="1" applyBorder="1" applyAlignment="1">
      <alignment horizontal="left" wrapText="1"/>
    </xf>
    <xf numFmtId="0" fontId="13" fillId="0" borderId="0" xfId="0" applyFont="1" applyAlignment="1">
      <alignment/>
    </xf>
    <xf numFmtId="0" fontId="14" fillId="0" borderId="0" xfId="0" applyFont="1" applyAlignment="1">
      <alignment vertical="top"/>
    </xf>
    <xf numFmtId="0" fontId="14" fillId="0" borderId="0" xfId="0" applyFont="1" applyFill="1" applyAlignment="1">
      <alignment vertical="top"/>
    </xf>
    <xf numFmtId="0" fontId="14" fillId="0" borderId="0" xfId="0" applyFont="1" applyFill="1" applyBorder="1" applyAlignment="1">
      <alignment vertical="top"/>
    </xf>
    <xf numFmtId="0" fontId="15" fillId="0" borderId="0" xfId="0" applyFont="1" applyFill="1" applyBorder="1" applyAlignment="1">
      <alignment vertical="top"/>
    </xf>
    <xf numFmtId="175" fontId="13" fillId="0" borderId="0" xfId="18" applyNumberFormat="1" applyFont="1" applyFill="1" applyAlignment="1">
      <alignment vertical="top"/>
    </xf>
    <xf numFmtId="0" fontId="11" fillId="0" borderId="0" xfId="0" applyFont="1" applyAlignment="1">
      <alignment horizontal="center" vertical="top"/>
    </xf>
    <xf numFmtId="0" fontId="16" fillId="0" borderId="0" xfId="0" applyFont="1" applyAlignment="1">
      <alignment horizontal="center" vertical="top"/>
    </xf>
    <xf numFmtId="0" fontId="17" fillId="0" borderId="5" xfId="0" applyFont="1" applyBorder="1" applyAlignment="1">
      <alignment/>
    </xf>
    <xf numFmtId="0" fontId="8" fillId="0" borderId="5" xfId="0" applyFont="1" applyFill="1" applyBorder="1" applyAlignment="1">
      <alignment vertical="top"/>
    </xf>
    <xf numFmtId="0" fontId="8" fillId="0" borderId="10" xfId="0" applyFont="1" applyFill="1" applyBorder="1" applyAlignment="1">
      <alignment horizontal="centerContinuous" vertical="top"/>
    </xf>
    <xf numFmtId="0" fontId="8" fillId="0" borderId="10" xfId="0" applyFont="1" applyFill="1" applyBorder="1" applyAlignment="1">
      <alignment horizontal="left" vertical="top"/>
    </xf>
    <xf numFmtId="0" fontId="8" fillId="0" borderId="10" xfId="0" applyFont="1" applyBorder="1" applyAlignment="1">
      <alignment/>
    </xf>
    <xf numFmtId="0" fontId="8" fillId="0" borderId="5" xfId="0" applyFont="1" applyFill="1" applyBorder="1" applyAlignment="1">
      <alignment horizontal="centerContinuous" vertical="top"/>
    </xf>
    <xf numFmtId="0" fontId="18" fillId="0" borderId="0" xfId="0" applyFont="1" applyFill="1" applyBorder="1" applyAlignment="1">
      <alignment horizontal="center" vertical="top"/>
    </xf>
    <xf numFmtId="175" fontId="17" fillId="0" borderId="0" xfId="18" applyNumberFormat="1" applyFont="1" applyFill="1" applyAlignment="1">
      <alignment vertical="top"/>
    </xf>
    <xf numFmtId="0" fontId="17" fillId="0" borderId="0" xfId="0" applyFont="1" applyAlignment="1">
      <alignment/>
    </xf>
    <xf numFmtId="0" fontId="17" fillId="0" borderId="0" xfId="0" applyFont="1" applyBorder="1" applyAlignment="1">
      <alignment/>
    </xf>
    <xf numFmtId="0" fontId="8" fillId="0" borderId="0" xfId="0" applyFont="1" applyFill="1" applyBorder="1" applyAlignment="1">
      <alignment vertical="top" wrapText="1"/>
    </xf>
    <xf numFmtId="0" fontId="8" fillId="3" borderId="0" xfId="0" applyFont="1" applyFill="1" applyBorder="1" applyAlignment="1">
      <alignment horizontal="right" vertical="top" wrapText="1"/>
    </xf>
    <xf numFmtId="0" fontId="8" fillId="0" borderId="0" xfId="0" applyFont="1" applyFill="1" applyBorder="1" applyAlignment="1">
      <alignment horizontal="right" vertical="top" wrapText="1"/>
    </xf>
    <xf numFmtId="0" fontId="8" fillId="4" borderId="0" xfId="0" applyFont="1" applyFill="1" applyBorder="1" applyAlignment="1">
      <alignment horizontal="right" vertical="top" wrapText="1"/>
    </xf>
    <xf numFmtId="0" fontId="18" fillId="0" borderId="0" xfId="0" applyFont="1" applyFill="1" applyBorder="1" applyAlignment="1">
      <alignment horizontal="right" vertical="top"/>
    </xf>
    <xf numFmtId="175" fontId="17" fillId="0" borderId="0" xfId="18" applyNumberFormat="1" applyFont="1" applyAlignment="1">
      <alignment vertical="top"/>
    </xf>
    <xf numFmtId="0" fontId="17" fillId="0" borderId="0" xfId="0" applyFont="1" applyFill="1" applyAlignment="1">
      <alignment vertical="top"/>
    </xf>
    <xf numFmtId="0" fontId="17" fillId="0" borderId="1" xfId="0" applyFont="1" applyBorder="1" applyAlignment="1">
      <alignment wrapText="1"/>
    </xf>
    <xf numFmtId="0" fontId="8" fillId="0" borderId="1" xfId="0" applyFont="1" applyFill="1" applyBorder="1" applyAlignment="1">
      <alignment vertical="top" wrapText="1"/>
    </xf>
    <xf numFmtId="0" fontId="8" fillId="3" borderId="0" xfId="0" applyFont="1" applyFill="1" applyBorder="1" applyAlignment="1">
      <alignment horizontal="right" wrapText="1"/>
    </xf>
    <xf numFmtId="0" fontId="8" fillId="0" borderId="0" xfId="0" applyFont="1" applyFill="1" applyBorder="1" applyAlignment="1">
      <alignment horizontal="right" wrapText="1"/>
    </xf>
    <xf numFmtId="0" fontId="18" fillId="0" borderId="0" xfId="0" applyFont="1" applyFill="1" applyBorder="1" applyAlignment="1">
      <alignment horizontal="right" vertical="top" wrapText="1"/>
    </xf>
    <xf numFmtId="175" fontId="17" fillId="0" borderId="0" xfId="18" applyNumberFormat="1" applyFont="1" applyFill="1" applyAlignment="1">
      <alignment vertical="top" wrapText="1"/>
    </xf>
    <xf numFmtId="0" fontId="17" fillId="0" borderId="0" xfId="0" applyFont="1" applyAlignment="1">
      <alignment wrapText="1"/>
    </xf>
    <xf numFmtId="0" fontId="8" fillId="0" borderId="0" xfId="0" applyFont="1" applyFill="1" applyBorder="1" applyAlignment="1">
      <alignment vertical="center"/>
    </xf>
    <xf numFmtId="167" fontId="8" fillId="3" borderId="8" xfId="18" applyNumberFormat="1" applyFont="1" applyFill="1" applyBorder="1" applyAlignment="1" applyProtection="1">
      <alignment vertical="center"/>
      <protection locked="0"/>
    </xf>
    <xf numFmtId="167" fontId="8" fillId="0" borderId="8" xfId="18" applyNumberFormat="1" applyFont="1" applyFill="1" applyBorder="1" applyAlignment="1" applyProtection="1">
      <alignment vertical="center"/>
      <protection locked="0"/>
    </xf>
    <xf numFmtId="167" fontId="17" fillId="0" borderId="0" xfId="18" applyNumberFormat="1" applyFont="1" applyFill="1" applyBorder="1" applyAlignment="1" applyProtection="1">
      <alignment/>
      <protection locked="0"/>
    </xf>
    <xf numFmtId="175" fontId="17" fillId="0" borderId="0" xfId="18" applyNumberFormat="1" applyFont="1" applyFill="1" applyAlignment="1" applyProtection="1">
      <alignment/>
      <protection locked="0"/>
    </xf>
    <xf numFmtId="167" fontId="3" fillId="5" borderId="0" xfId="18" applyNumberFormat="1" applyFont="1" applyFill="1" applyBorder="1" applyAlignment="1" applyProtection="1">
      <alignment/>
      <protection locked="0"/>
    </xf>
    <xf numFmtId="0" fontId="17" fillId="0" borderId="0" xfId="0" applyFont="1" applyAlignment="1" applyProtection="1">
      <alignment/>
      <protection locked="0"/>
    </xf>
    <xf numFmtId="167" fontId="8" fillId="3" borderId="0" xfId="18" applyNumberFormat="1" applyFont="1" applyFill="1" applyBorder="1" applyAlignment="1" applyProtection="1">
      <alignment vertical="center"/>
      <protection locked="0"/>
    </xf>
    <xf numFmtId="167" fontId="8" fillId="0" borderId="0" xfId="18" applyNumberFormat="1" applyFont="1" applyFill="1" applyAlignment="1" applyProtection="1">
      <alignment vertical="center"/>
      <protection locked="0"/>
    </xf>
    <xf numFmtId="167" fontId="8" fillId="0" borderId="0" xfId="18" applyNumberFormat="1" applyFont="1" applyFill="1" applyBorder="1" applyAlignment="1" applyProtection="1">
      <alignment vertical="center"/>
      <protection locked="0"/>
    </xf>
    <xf numFmtId="0" fontId="8" fillId="0" borderId="0" xfId="0" applyFont="1" applyFill="1" applyBorder="1" applyAlignment="1">
      <alignment vertical="center" wrapText="1"/>
    </xf>
    <xf numFmtId="167" fontId="8" fillId="3" borderId="1" xfId="18" applyNumberFormat="1" applyFont="1" applyFill="1" applyBorder="1" applyAlignment="1" applyProtection="1">
      <alignment vertical="center"/>
      <protection locked="0"/>
    </xf>
    <xf numFmtId="167" fontId="8" fillId="0" borderId="1" xfId="18" applyNumberFormat="1" applyFont="1" applyFill="1" applyBorder="1" applyAlignment="1" applyProtection="1">
      <alignment vertical="center"/>
      <protection locked="0"/>
    </xf>
    <xf numFmtId="167" fontId="3" fillId="5" borderId="1" xfId="18" applyNumberFormat="1" applyFont="1" applyFill="1" applyBorder="1" applyAlignment="1" applyProtection="1">
      <alignment/>
      <protection locked="0"/>
    </xf>
    <xf numFmtId="0" fontId="8" fillId="0" borderId="7" xfId="0" applyFont="1" applyFill="1" applyBorder="1" applyAlignment="1">
      <alignment vertical="center"/>
    </xf>
    <xf numFmtId="0" fontId="9" fillId="0" borderId="7" xfId="0" applyFont="1" applyFill="1" applyBorder="1" applyAlignment="1">
      <alignment vertical="center"/>
    </xf>
    <xf numFmtId="167" fontId="9" fillId="3" borderId="1" xfId="18" applyNumberFormat="1" applyFont="1" applyFill="1" applyBorder="1" applyAlignment="1" applyProtection="1">
      <alignment vertical="center"/>
      <protection locked="0"/>
    </xf>
    <xf numFmtId="167" fontId="9" fillId="0" borderId="7" xfId="18" applyNumberFormat="1" applyFont="1" applyFill="1" applyBorder="1" applyAlignment="1" applyProtection="1">
      <alignment vertical="center"/>
      <protection locked="0"/>
    </xf>
    <xf numFmtId="167" fontId="9" fillId="0" borderId="0" xfId="18" applyNumberFormat="1" applyFont="1" applyFill="1" applyBorder="1" applyAlignment="1" applyProtection="1">
      <alignment vertical="center"/>
      <protection locked="0"/>
    </xf>
    <xf numFmtId="167" fontId="19" fillId="0" borderId="0" xfId="18" applyNumberFormat="1" applyFont="1" applyFill="1" applyBorder="1" applyAlignment="1" applyProtection="1">
      <alignment/>
      <protection locked="0"/>
    </xf>
    <xf numFmtId="167" fontId="19" fillId="5" borderId="7" xfId="18" applyNumberFormat="1" applyFont="1" applyFill="1" applyBorder="1" applyAlignment="1" applyProtection="1">
      <alignment/>
      <protection locked="0"/>
    </xf>
    <xf numFmtId="0" fontId="19" fillId="0" borderId="0" xfId="0" applyFont="1" applyAlignment="1" applyProtection="1">
      <alignment/>
      <protection locked="0"/>
    </xf>
    <xf numFmtId="0" fontId="19" fillId="0" borderId="0" xfId="0" applyFont="1" applyAlignment="1">
      <alignment/>
    </xf>
    <xf numFmtId="167" fontId="8" fillId="3" borderId="0" xfId="18" applyNumberFormat="1" applyFont="1" applyFill="1" applyAlignment="1" applyProtection="1">
      <alignment vertical="center"/>
      <protection locked="0"/>
    </xf>
    <xf numFmtId="167" fontId="9" fillId="3" borderId="7" xfId="18" applyNumberFormat="1" applyFont="1" applyFill="1" applyBorder="1" applyAlignment="1" applyProtection="1">
      <alignment vertical="center"/>
      <protection locked="0"/>
    </xf>
    <xf numFmtId="167" fontId="4" fillId="0" borderId="0" xfId="18" applyNumberFormat="1" applyFont="1" applyFill="1" applyBorder="1" applyAlignment="1" applyProtection="1">
      <alignment/>
      <protection locked="0"/>
    </xf>
    <xf numFmtId="0" fontId="4" fillId="0" borderId="0" xfId="0" applyFont="1" applyAlignment="1" applyProtection="1">
      <alignment/>
      <protection locked="0"/>
    </xf>
    <xf numFmtId="0" fontId="4" fillId="0" borderId="0" xfId="0" applyFont="1" applyAlignment="1">
      <alignment/>
    </xf>
    <xf numFmtId="167" fontId="3" fillId="5" borderId="0" xfId="18" applyNumberFormat="1" applyFont="1" applyFill="1" applyAlignment="1" applyProtection="1">
      <alignment/>
      <protection locked="0"/>
    </xf>
    <xf numFmtId="0" fontId="8" fillId="0" borderId="1" xfId="0" applyFont="1" applyFill="1" applyBorder="1" applyAlignment="1">
      <alignment vertical="center"/>
    </xf>
    <xf numFmtId="167" fontId="9" fillId="3" borderId="9" xfId="18" applyNumberFormat="1" applyFont="1" applyFill="1" applyBorder="1" applyAlignment="1" applyProtection="1">
      <alignment vertical="center"/>
      <protection locked="0"/>
    </xf>
    <xf numFmtId="167" fontId="9" fillId="0" borderId="9" xfId="18" applyNumberFormat="1" applyFont="1" applyFill="1" applyBorder="1" applyAlignment="1" applyProtection="1">
      <alignment vertical="center"/>
      <protection locked="0"/>
    </xf>
    <xf numFmtId="167" fontId="19" fillId="5" borderId="9" xfId="18" applyNumberFormat="1" applyFont="1" applyFill="1" applyBorder="1" applyAlignment="1" applyProtection="1">
      <alignment/>
      <protection locked="0"/>
    </xf>
    <xf numFmtId="0" fontId="20" fillId="0" borderId="0" xfId="0" applyFont="1" applyAlignment="1">
      <alignment/>
    </xf>
    <xf numFmtId="0" fontId="10" fillId="0" borderId="0" xfId="0" applyFont="1" applyFill="1" applyAlignment="1">
      <alignment wrapText="1"/>
    </xf>
    <xf numFmtId="167" fontId="10" fillId="0" borderId="0" xfId="18" applyNumberFormat="1" applyFont="1" applyFill="1" applyBorder="1" applyAlignment="1" applyProtection="1">
      <alignment/>
      <protection locked="0"/>
    </xf>
    <xf numFmtId="167" fontId="10" fillId="0" borderId="0" xfId="18" applyNumberFormat="1" applyFont="1" applyFill="1" applyAlignment="1" applyProtection="1">
      <alignment/>
      <protection locked="0"/>
    </xf>
    <xf numFmtId="167" fontId="20" fillId="0" borderId="0" xfId="18" applyNumberFormat="1" applyFont="1" applyFill="1" applyBorder="1" applyAlignment="1" applyProtection="1">
      <alignment/>
      <protection locked="0"/>
    </xf>
    <xf numFmtId="175" fontId="20" fillId="0" borderId="0" xfId="18" applyNumberFormat="1" applyFont="1" applyFill="1" applyAlignment="1" applyProtection="1">
      <alignment/>
      <protection locked="0"/>
    </xf>
    <xf numFmtId="0" fontId="20" fillId="0" borderId="0" xfId="0" applyFont="1" applyAlignment="1" applyProtection="1">
      <alignment/>
      <protection locked="0"/>
    </xf>
    <xf numFmtId="41" fontId="20" fillId="0" borderId="0" xfId="18" applyNumberFormat="1" applyFont="1" applyFill="1" applyAlignment="1" applyProtection="1">
      <alignment/>
      <protection locked="0"/>
    </xf>
    <xf numFmtId="0" fontId="4" fillId="0" borderId="0" xfId="0" applyFont="1" applyFill="1" applyAlignment="1">
      <alignment/>
    </xf>
    <xf numFmtId="0" fontId="21" fillId="0" borderId="0" xfId="0" applyFont="1" applyAlignment="1">
      <alignment/>
    </xf>
    <xf numFmtId="167" fontId="8" fillId="0" borderId="0" xfId="18" applyNumberFormat="1" applyFont="1" applyFill="1" applyBorder="1" applyAlignment="1" applyProtection="1">
      <alignment/>
      <protection locked="0"/>
    </xf>
    <xf numFmtId="0" fontId="18" fillId="0" borderId="0" xfId="0" applyFont="1" applyFill="1" applyBorder="1" applyAlignment="1">
      <alignment/>
    </xf>
    <xf numFmtId="0" fontId="9" fillId="0" borderId="0" xfId="0" applyFont="1" applyFill="1" applyBorder="1" applyAlignment="1">
      <alignment wrapText="1"/>
    </xf>
    <xf numFmtId="167" fontId="9" fillId="0" borderId="0" xfId="18" applyNumberFormat="1" applyFont="1" applyFill="1" applyBorder="1" applyAlignment="1" applyProtection="1">
      <alignment/>
      <protection locked="0"/>
    </xf>
    <xf numFmtId="167" fontId="18" fillId="0" borderId="0" xfId="18" applyNumberFormat="1" applyFont="1" applyFill="1" applyBorder="1" applyAlignment="1" applyProtection="1">
      <alignment/>
      <protection locked="0"/>
    </xf>
    <xf numFmtId="175" fontId="18" fillId="0" borderId="0" xfId="18" applyNumberFormat="1" applyFont="1" applyFill="1" applyAlignment="1" applyProtection="1">
      <alignment/>
      <protection locked="0"/>
    </xf>
    <xf numFmtId="0" fontId="18" fillId="0" borderId="0" xfId="0" applyFont="1" applyAlignment="1" applyProtection="1">
      <alignment/>
      <protection locked="0"/>
    </xf>
    <xf numFmtId="0" fontId="18" fillId="0" borderId="0" xfId="0" applyFont="1" applyAlignment="1">
      <alignment/>
    </xf>
    <xf numFmtId="0" fontId="17" fillId="0" borderId="0" xfId="0" applyFont="1" applyFill="1" applyBorder="1" applyAlignment="1">
      <alignment/>
    </xf>
    <xf numFmtId="0" fontId="17" fillId="0" borderId="0" xfId="0" applyFont="1" applyFill="1" applyBorder="1" applyAlignment="1">
      <alignment wrapText="1"/>
    </xf>
    <xf numFmtId="0" fontId="18" fillId="0" borderId="0" xfId="0" applyFont="1" applyFill="1" applyBorder="1" applyAlignment="1">
      <alignment wrapText="1"/>
    </xf>
    <xf numFmtId="167" fontId="17" fillId="0" borderId="0" xfId="18" applyNumberFormat="1" applyFont="1" applyFill="1" applyBorder="1" applyAlignment="1" applyProtection="1">
      <alignment horizontal="right"/>
      <protection locked="0"/>
    </xf>
    <xf numFmtId="0" fontId="17" fillId="0" borderId="0" xfId="0" applyFont="1" applyFill="1" applyBorder="1" applyAlignment="1" applyProtection="1">
      <alignment vertical="top"/>
      <protection locked="0"/>
    </xf>
    <xf numFmtId="0" fontId="17" fillId="0" borderId="0" xfId="0" applyFont="1" applyAlignment="1" applyProtection="1">
      <alignment vertical="top"/>
      <protection locked="0"/>
    </xf>
    <xf numFmtId="0" fontId="17" fillId="0" borderId="0" xfId="0" applyFont="1" applyFill="1" applyAlignment="1" applyProtection="1">
      <alignment vertical="top"/>
      <protection locked="0"/>
    </xf>
    <xf numFmtId="0" fontId="22" fillId="0" borderId="0" xfId="0" applyFont="1" applyFill="1" applyBorder="1" applyAlignment="1" applyProtection="1">
      <alignment vertical="top"/>
      <protection locked="0"/>
    </xf>
    <xf numFmtId="0" fontId="22" fillId="0" borderId="0" xfId="0" applyFont="1" applyAlignment="1" applyProtection="1">
      <alignment vertical="top"/>
      <protection locked="0"/>
    </xf>
    <xf numFmtId="0" fontId="18" fillId="0" borderId="0" xfId="0" applyFont="1" applyFill="1" applyBorder="1" applyAlignment="1" applyProtection="1">
      <alignment vertical="top"/>
      <protection locked="0"/>
    </xf>
    <xf numFmtId="175" fontId="17" fillId="0" borderId="0" xfId="18" applyNumberFormat="1" applyFont="1" applyFill="1" applyAlignment="1" applyProtection="1">
      <alignment vertical="top"/>
      <protection locked="0"/>
    </xf>
    <xf numFmtId="0" fontId="22" fillId="0" borderId="0" xfId="0" applyFont="1" applyFill="1" applyAlignment="1" applyProtection="1">
      <alignment vertical="top"/>
      <protection locked="0"/>
    </xf>
    <xf numFmtId="0" fontId="15" fillId="0" borderId="0" xfId="0" applyFont="1" applyFill="1" applyBorder="1" applyAlignment="1" applyProtection="1">
      <alignment vertical="top"/>
      <protection locked="0"/>
    </xf>
    <xf numFmtId="175" fontId="13" fillId="0" borderId="0" xfId="18" applyNumberFormat="1" applyFont="1" applyFill="1" applyAlignment="1" applyProtection="1">
      <alignment vertical="top"/>
      <protection locked="0"/>
    </xf>
    <xf numFmtId="0" fontId="13" fillId="0" borderId="0" xfId="0" applyFont="1" applyAlignment="1" applyProtection="1">
      <alignment/>
      <protection locked="0"/>
    </xf>
    <xf numFmtId="0" fontId="22" fillId="0" borderId="0" xfId="0" applyFont="1" applyFill="1" applyBorder="1" applyAlignment="1">
      <alignment vertical="top"/>
    </xf>
    <xf numFmtId="0" fontId="22" fillId="0" borderId="0" xfId="0" applyFont="1" applyAlignment="1">
      <alignment vertical="top"/>
    </xf>
    <xf numFmtId="0" fontId="22" fillId="0" borderId="0" xfId="0" applyFont="1" applyFill="1" applyAlignment="1">
      <alignment vertical="top"/>
    </xf>
    <xf numFmtId="0" fontId="16" fillId="0" borderId="0" xfId="0" applyFont="1" applyAlignment="1">
      <alignment/>
    </xf>
    <xf numFmtId="0" fontId="16" fillId="0" borderId="0" xfId="0" applyFont="1" applyAlignment="1">
      <alignment horizontal="center"/>
    </xf>
    <xf numFmtId="0" fontId="16" fillId="0" borderId="0" xfId="0" applyFont="1" applyBorder="1" applyAlignment="1">
      <alignment/>
    </xf>
    <xf numFmtId="0" fontId="16" fillId="0" borderId="0" xfId="0" applyFont="1" applyBorder="1" applyAlignment="1">
      <alignment horizontal="center"/>
    </xf>
    <xf numFmtId="0" fontId="11" fillId="0" borderId="5" xfId="0" applyFont="1" applyBorder="1" applyAlignment="1">
      <alignment/>
    </xf>
    <xf numFmtId="14" fontId="7" fillId="3" borderId="5" xfId="0" applyNumberFormat="1" applyFont="1" applyFill="1" applyBorder="1" applyAlignment="1">
      <alignment horizontal="right" vertical="top" wrapText="1"/>
    </xf>
    <xf numFmtId="14" fontId="7" fillId="0" borderId="5" xfId="0" applyNumberFormat="1" applyFont="1" applyFill="1" applyBorder="1" applyAlignment="1">
      <alignment horizontal="right" vertical="top" wrapText="1"/>
    </xf>
    <xf numFmtId="46" fontId="7" fillId="3" borderId="5" xfId="0" applyNumberFormat="1" applyFont="1" applyFill="1" applyBorder="1" applyAlignment="1">
      <alignment horizontal="right" vertical="top" wrapText="1"/>
    </xf>
    <xf numFmtId="0" fontId="11" fillId="0" borderId="0" xfId="0" applyFont="1" applyBorder="1" applyAlignment="1">
      <alignment horizontal="right"/>
    </xf>
    <xf numFmtId="14" fontId="7" fillId="3" borderId="0" xfId="0" applyNumberFormat="1" applyFont="1" applyFill="1" applyBorder="1" applyAlignment="1">
      <alignment horizontal="right" vertical="top" wrapText="1"/>
    </xf>
    <xf numFmtId="0" fontId="7" fillId="0" borderId="0" xfId="0" applyFont="1" applyFill="1" applyBorder="1" applyAlignment="1">
      <alignment horizontal="right" vertical="top" wrapText="1"/>
    </xf>
    <xf numFmtId="46" fontId="7" fillId="3" borderId="0" xfId="0" applyNumberFormat="1" applyFont="1" applyFill="1" applyBorder="1" applyAlignment="1">
      <alignment horizontal="right" vertical="top" wrapText="1"/>
    </xf>
    <xf numFmtId="0" fontId="16" fillId="0" borderId="0" xfId="0" applyFont="1" applyAlignment="1">
      <alignment horizontal="right"/>
    </xf>
    <xf numFmtId="0" fontId="5" fillId="0" borderId="0" xfId="0" applyFont="1" applyAlignment="1">
      <alignment horizontal="right"/>
    </xf>
    <xf numFmtId="0" fontId="23" fillId="0" borderId="7" xfId="0" applyFont="1" applyBorder="1" applyAlignment="1">
      <alignment horizontal="left"/>
    </xf>
    <xf numFmtId="0" fontId="24" fillId="3" borderId="7" xfId="0" applyFont="1" applyFill="1" applyBorder="1" applyAlignment="1">
      <alignment horizontal="center"/>
    </xf>
    <xf numFmtId="0" fontId="24" fillId="0" borderId="7" xfId="0" applyFont="1" applyFill="1" applyBorder="1" applyAlignment="1">
      <alignment/>
    </xf>
    <xf numFmtId="0" fontId="24" fillId="3" borderId="7" xfId="0" applyFont="1" applyFill="1" applyBorder="1" applyAlignment="1">
      <alignment/>
    </xf>
    <xf numFmtId="0" fontId="24" fillId="0" borderId="0" xfId="0" applyFont="1" applyAlignment="1">
      <alignment/>
    </xf>
    <xf numFmtId="0" fontId="13" fillId="0" borderId="0" xfId="0" applyFont="1" applyAlignment="1">
      <alignment/>
    </xf>
    <xf numFmtId="0" fontId="24" fillId="0" borderId="0" xfId="0" applyFont="1" applyBorder="1" applyAlignment="1">
      <alignment/>
    </xf>
    <xf numFmtId="167" fontId="24" fillId="3" borderId="0" xfId="0" applyNumberFormat="1" applyFont="1" applyFill="1" applyBorder="1" applyAlignment="1">
      <alignment horizontal="right"/>
    </xf>
    <xf numFmtId="167" fontId="24" fillId="0" borderId="0" xfId="0" applyNumberFormat="1" applyFont="1" applyFill="1" applyBorder="1" applyAlignment="1">
      <alignment horizontal="right"/>
    </xf>
    <xf numFmtId="165" fontId="24" fillId="3" borderId="0" xfId="0" applyNumberFormat="1" applyFont="1" applyFill="1" applyBorder="1" applyAlignment="1">
      <alignment horizontal="right"/>
    </xf>
    <xf numFmtId="0" fontId="24" fillId="0" borderId="0" xfId="0" applyFont="1" applyAlignment="1">
      <alignment vertical="justify"/>
    </xf>
    <xf numFmtId="0" fontId="24" fillId="0" borderId="0" xfId="0" applyFont="1" applyBorder="1" applyAlignment="1">
      <alignment wrapText="1"/>
    </xf>
    <xf numFmtId="0" fontId="24" fillId="0" borderId="0" xfId="0" applyFont="1" applyFill="1" applyBorder="1" applyAlignment="1">
      <alignment/>
    </xf>
    <xf numFmtId="0" fontId="24" fillId="0" borderId="1" xfId="0" applyFont="1" applyFill="1" applyBorder="1" applyAlignment="1">
      <alignment/>
    </xf>
    <xf numFmtId="167" fontId="24" fillId="3" borderId="1" xfId="0" applyNumberFormat="1" applyFont="1" applyFill="1" applyBorder="1" applyAlignment="1">
      <alignment horizontal="right"/>
    </xf>
    <xf numFmtId="167" fontId="24" fillId="0" borderId="1" xfId="0" applyNumberFormat="1" applyFont="1" applyFill="1" applyBorder="1" applyAlignment="1">
      <alignment horizontal="right"/>
    </xf>
    <xf numFmtId="165" fontId="24" fillId="3" borderId="1" xfId="0" applyNumberFormat="1" applyFont="1" applyFill="1" applyBorder="1" applyAlignment="1">
      <alignment horizontal="right"/>
    </xf>
    <xf numFmtId="0" fontId="23" fillId="0" borderId="9" xfId="0" applyFont="1" applyFill="1" applyBorder="1" applyAlignment="1">
      <alignment horizontal="left"/>
    </xf>
    <xf numFmtId="167" fontId="23" fillId="3" borderId="11" xfId="0" applyNumberFormat="1" applyFont="1" applyFill="1" applyBorder="1" applyAlignment="1">
      <alignment horizontal="right"/>
    </xf>
    <xf numFmtId="167" fontId="23" fillId="0" borderId="11" xfId="0" applyNumberFormat="1" applyFont="1" applyFill="1" applyBorder="1" applyAlignment="1">
      <alignment horizontal="right"/>
    </xf>
    <xf numFmtId="165" fontId="23" fillId="3" borderId="11" xfId="0" applyNumberFormat="1" applyFont="1" applyFill="1" applyBorder="1" applyAlignment="1">
      <alignment horizontal="right"/>
    </xf>
    <xf numFmtId="0" fontId="11" fillId="0" borderId="0" xfId="0" applyFont="1" applyAlignment="1">
      <alignment/>
    </xf>
    <xf numFmtId="167" fontId="11" fillId="0" borderId="0" xfId="0" applyNumberFormat="1" applyFont="1" applyAlignment="1">
      <alignment/>
    </xf>
    <xf numFmtId="0" fontId="23" fillId="0" borderId="10" xfId="0" applyFont="1" applyFill="1" applyBorder="1" applyAlignment="1">
      <alignment horizontal="left"/>
    </xf>
    <xf numFmtId="167" fontId="24" fillId="3" borderId="1" xfId="0" applyNumberFormat="1" applyFont="1" applyFill="1" applyBorder="1" applyAlignment="1">
      <alignment horizontal="center"/>
    </xf>
    <xf numFmtId="167" fontId="24" fillId="0" borderId="1" xfId="0" applyNumberFormat="1" applyFont="1" applyFill="1" applyBorder="1" applyAlignment="1">
      <alignment horizontal="center"/>
    </xf>
    <xf numFmtId="165" fontId="24" fillId="3" borderId="1" xfId="0" applyNumberFormat="1" applyFont="1" applyFill="1" applyBorder="1" applyAlignment="1">
      <alignment horizontal="center" wrapText="1"/>
    </xf>
    <xf numFmtId="167" fontId="16" fillId="0" borderId="0" xfId="0" applyNumberFormat="1" applyFont="1" applyAlignment="1">
      <alignment/>
    </xf>
    <xf numFmtId="0" fontId="24" fillId="0" borderId="0" xfId="0" applyFont="1" applyBorder="1" applyAlignment="1">
      <alignment horizontal="justify" wrapText="1"/>
    </xf>
    <xf numFmtId="0" fontId="23" fillId="0" borderId="9" xfId="0" applyFont="1" applyBorder="1" applyAlignment="1">
      <alignment horizontal="left"/>
    </xf>
    <xf numFmtId="167" fontId="23" fillId="3" borderId="9" xfId="0" applyNumberFormat="1" applyFont="1" applyFill="1" applyBorder="1" applyAlignment="1">
      <alignment horizontal="right"/>
    </xf>
    <xf numFmtId="167" fontId="23" fillId="0" borderId="9" xfId="0" applyNumberFormat="1" applyFont="1" applyFill="1" applyBorder="1" applyAlignment="1">
      <alignment horizontal="right"/>
    </xf>
    <xf numFmtId="165" fontId="23" fillId="3" borderId="9" xfId="0" applyNumberFormat="1" applyFont="1" applyFill="1" applyBorder="1" applyAlignment="1">
      <alignment horizontal="right"/>
    </xf>
    <xf numFmtId="0" fontId="23" fillId="4" borderId="0" xfId="0" applyFont="1" applyFill="1" applyBorder="1" applyAlignment="1">
      <alignment/>
    </xf>
    <xf numFmtId="0" fontId="23" fillId="4" borderId="0" xfId="0" applyFont="1" applyFill="1" applyBorder="1" applyAlignment="1">
      <alignment/>
    </xf>
    <xf numFmtId="167" fontId="23" fillId="4" borderId="0" xfId="0" applyNumberFormat="1" applyFont="1" applyFill="1" applyBorder="1" applyAlignment="1">
      <alignment horizontal="right"/>
    </xf>
    <xf numFmtId="165" fontId="23" fillId="4" borderId="0" xfId="0" applyNumberFormat="1" applyFont="1" applyFill="1" applyBorder="1" applyAlignment="1">
      <alignment horizontal="right"/>
    </xf>
    <xf numFmtId="0" fontId="21" fillId="0" borderId="0" xfId="0" applyFont="1" applyFill="1" applyBorder="1" applyAlignment="1">
      <alignment horizontal="left" wrapText="1"/>
    </xf>
    <xf numFmtId="0" fontId="11" fillId="0" borderId="0" xfId="0" applyFont="1" applyBorder="1" applyAlignment="1">
      <alignment horizontal="center"/>
    </xf>
    <xf numFmtId="0" fontId="25" fillId="0" borderId="0" xfId="0" applyFont="1" applyBorder="1" applyAlignment="1">
      <alignment horizontal="center"/>
    </xf>
    <xf numFmtId="0" fontId="25" fillId="0" borderId="0" xfId="0" applyFont="1" applyAlignment="1">
      <alignment/>
    </xf>
    <xf numFmtId="0" fontId="11" fillId="0" borderId="1" xfId="0" applyFont="1" applyBorder="1" applyAlignment="1">
      <alignment horizontal="center"/>
    </xf>
    <xf numFmtId="0" fontId="7" fillId="0" borderId="0" xfId="0" applyFont="1" applyBorder="1" applyAlignment="1">
      <alignment/>
    </xf>
    <xf numFmtId="14" fontId="12" fillId="3" borderId="0" xfId="0" applyNumberFormat="1" applyFont="1" applyFill="1" applyBorder="1" applyAlignment="1">
      <alignment horizontal="right" vertical="top" wrapText="1"/>
    </xf>
    <xf numFmtId="14" fontId="12" fillId="0" borderId="0" xfId="0" applyNumberFormat="1" applyFont="1" applyBorder="1" applyAlignment="1">
      <alignment horizontal="right" vertical="top" wrapText="1"/>
    </xf>
    <xf numFmtId="0" fontId="12" fillId="3" borderId="0" xfId="0" applyFont="1" applyFill="1" applyBorder="1" applyAlignment="1">
      <alignment horizontal="right" wrapText="1"/>
    </xf>
    <xf numFmtId="0" fontId="7" fillId="0" borderId="1" xfId="0" applyFont="1" applyBorder="1" applyAlignment="1">
      <alignment/>
    </xf>
    <xf numFmtId="0" fontId="26" fillId="3" borderId="1" xfId="0" applyFont="1" applyFill="1" applyBorder="1" applyAlignment="1">
      <alignment horizontal="right" wrapText="1"/>
    </xf>
    <xf numFmtId="0" fontId="26" fillId="0" borderId="1" xfId="0" applyFont="1" applyBorder="1" applyAlignment="1">
      <alignment horizontal="right" wrapText="1"/>
    </xf>
    <xf numFmtId="0" fontId="12" fillId="3" borderId="1" xfId="0" applyFont="1" applyFill="1" applyBorder="1" applyAlignment="1">
      <alignment horizontal="right" wrapText="1"/>
    </xf>
    <xf numFmtId="0" fontId="12" fillId="0" borderId="0" xfId="0" applyFont="1" applyAlignment="1">
      <alignment wrapText="1"/>
    </xf>
    <xf numFmtId="0" fontId="25" fillId="3" borderId="0" xfId="0" applyFont="1" applyFill="1" applyAlignment="1">
      <alignment/>
    </xf>
    <xf numFmtId="173" fontId="7" fillId="3" borderId="0" xfId="19" applyNumberFormat="1" applyFont="1" applyFill="1" applyBorder="1" applyAlignment="1">
      <alignment/>
    </xf>
    <xf numFmtId="0" fontId="7" fillId="0" borderId="0" xfId="0" applyFont="1" applyAlignment="1">
      <alignment wrapText="1"/>
    </xf>
    <xf numFmtId="3" fontId="7" fillId="3" borderId="0" xfId="0" applyNumberFormat="1" applyFont="1" applyFill="1" applyAlignment="1">
      <alignment/>
    </xf>
    <xf numFmtId="3" fontId="7" fillId="0" borderId="0" xfId="0" applyNumberFormat="1" applyFont="1" applyAlignment="1">
      <alignment/>
    </xf>
    <xf numFmtId="0" fontId="7" fillId="0" borderId="1" xfId="0" applyFont="1" applyBorder="1" applyAlignment="1">
      <alignment wrapText="1"/>
    </xf>
    <xf numFmtId="3" fontId="7" fillId="3" borderId="1" xfId="0" applyNumberFormat="1" applyFont="1" applyFill="1" applyBorder="1" applyAlignment="1">
      <alignment/>
    </xf>
    <xf numFmtId="3" fontId="7" fillId="0" borderId="1" xfId="0" applyNumberFormat="1" applyFont="1" applyBorder="1" applyAlignment="1">
      <alignment/>
    </xf>
    <xf numFmtId="173" fontId="7" fillId="3" borderId="8" xfId="19" applyNumberFormat="1" applyFont="1" applyFill="1" applyBorder="1" applyAlignment="1">
      <alignment/>
    </xf>
    <xf numFmtId="0" fontId="7" fillId="0" borderId="0" xfId="0" applyFont="1" applyAlignment="1" quotePrefix="1">
      <alignment wrapText="1"/>
    </xf>
    <xf numFmtId="3" fontId="7" fillId="3" borderId="0" xfId="0" applyNumberFormat="1" applyFont="1" applyFill="1" applyBorder="1" applyAlignment="1">
      <alignment/>
    </xf>
    <xf numFmtId="3" fontId="7" fillId="0" borderId="0" xfId="0" applyNumberFormat="1" applyFont="1" applyBorder="1" applyAlignment="1">
      <alignment/>
    </xf>
    <xf numFmtId="173" fontId="7" fillId="3" borderId="1" xfId="19" applyNumberFormat="1" applyFont="1" applyFill="1" applyBorder="1" applyAlignment="1">
      <alignment/>
    </xf>
    <xf numFmtId="0" fontId="7" fillId="0" borderId="0" xfId="0" applyFont="1" applyBorder="1" applyAlignment="1">
      <alignment wrapText="1"/>
    </xf>
    <xf numFmtId="169" fontId="7" fillId="3" borderId="0" xfId="0" applyNumberFormat="1" applyFont="1" applyFill="1" applyBorder="1" applyAlignment="1">
      <alignment/>
    </xf>
    <xf numFmtId="169" fontId="7" fillId="0" borderId="0" xfId="0" applyNumberFormat="1" applyFont="1" applyBorder="1" applyAlignment="1">
      <alignment/>
    </xf>
    <xf numFmtId="169" fontId="7" fillId="3" borderId="1" xfId="0" applyNumberFormat="1" applyFont="1" applyFill="1" applyBorder="1" applyAlignment="1">
      <alignment/>
    </xf>
    <xf numFmtId="169" fontId="7" fillId="0" borderId="1" xfId="0" applyNumberFormat="1" applyFont="1" applyBorder="1" applyAlignment="1">
      <alignment/>
    </xf>
    <xf numFmtId="169" fontId="7" fillId="3" borderId="0" xfId="0" applyNumberFormat="1" applyFont="1" applyFill="1" applyAlignment="1">
      <alignment/>
    </xf>
    <xf numFmtId="169" fontId="7" fillId="0" borderId="0" xfId="0" applyNumberFormat="1" applyFont="1" applyAlignment="1">
      <alignment/>
    </xf>
    <xf numFmtId="186" fontId="7" fillId="3" borderId="0" xfId="0" applyNumberFormat="1" applyFont="1" applyFill="1" applyAlignment="1">
      <alignment/>
    </xf>
    <xf numFmtId="186" fontId="7" fillId="0" borderId="0" xfId="0" applyNumberFormat="1" applyFont="1" applyAlignment="1">
      <alignment/>
    </xf>
    <xf numFmtId="4" fontId="7" fillId="0" borderId="0" xfId="0" applyNumberFormat="1" applyFont="1" applyAlignment="1">
      <alignment/>
    </xf>
    <xf numFmtId="4" fontId="7" fillId="3" borderId="0" xfId="0" applyNumberFormat="1" applyFont="1" applyFill="1" applyAlignment="1">
      <alignment/>
    </xf>
    <xf numFmtId="4" fontId="7" fillId="0" borderId="1" xfId="0" applyNumberFormat="1" applyFont="1" applyBorder="1" applyAlignment="1">
      <alignment/>
    </xf>
    <xf numFmtId="0" fontId="7" fillId="0" borderId="8" xfId="0" applyFont="1" applyBorder="1" applyAlignment="1">
      <alignment wrapText="1"/>
    </xf>
    <xf numFmtId="0" fontId="25" fillId="3" borderId="8" xfId="0" applyFont="1" applyFill="1" applyBorder="1" applyAlignment="1">
      <alignment/>
    </xf>
    <xf numFmtId="0" fontId="25" fillId="0" borderId="8" xfId="0" applyFont="1" applyBorder="1" applyAlignment="1">
      <alignment/>
    </xf>
    <xf numFmtId="0" fontId="12" fillId="0" borderId="0" xfId="0" applyFont="1" applyBorder="1" applyAlignment="1">
      <alignment wrapText="1"/>
    </xf>
    <xf numFmtId="0" fontId="25" fillId="3" borderId="0" xfId="0" applyFont="1" applyFill="1" applyBorder="1" applyAlignment="1">
      <alignment/>
    </xf>
    <xf numFmtId="0" fontId="25" fillId="0" borderId="0" xfId="0" applyFont="1" applyBorder="1" applyAlignment="1">
      <alignment/>
    </xf>
    <xf numFmtId="0" fontId="7" fillId="0" borderId="12" xfId="0" applyFont="1" applyBorder="1" applyAlignment="1">
      <alignment wrapText="1"/>
    </xf>
    <xf numFmtId="3" fontId="7" fillId="3" borderId="12" xfId="0" applyNumberFormat="1" applyFont="1" applyFill="1" applyBorder="1" applyAlignment="1">
      <alignment/>
    </xf>
    <xf numFmtId="3" fontId="7" fillId="0" borderId="12" xfId="0" applyNumberFormat="1" applyFont="1" applyBorder="1" applyAlignment="1">
      <alignment/>
    </xf>
    <xf numFmtId="173" fontId="7" fillId="3" borderId="12" xfId="19" applyNumberFormat="1" applyFont="1" applyFill="1" applyBorder="1" applyAlignment="1">
      <alignment/>
    </xf>
    <xf numFmtId="14" fontId="12" fillId="3" borderId="1" xfId="0" applyNumberFormat="1" applyFont="1" applyFill="1" applyBorder="1" applyAlignment="1">
      <alignment horizontal="right" vertical="top" wrapText="1"/>
    </xf>
    <xf numFmtId="14" fontId="12" fillId="0" borderId="1" xfId="0" applyNumberFormat="1" applyFont="1" applyBorder="1" applyAlignment="1">
      <alignment horizontal="right" vertical="top" wrapText="1"/>
    </xf>
    <xf numFmtId="0" fontId="12" fillId="3" borderId="1" xfId="0" applyFont="1" applyFill="1" applyBorder="1" applyAlignment="1">
      <alignment horizontal="right" vertical="top" wrapText="1"/>
    </xf>
    <xf numFmtId="14" fontId="7" fillId="0" borderId="0" xfId="0" applyNumberFormat="1" applyFont="1" applyBorder="1" applyAlignment="1">
      <alignment horizontal="right" vertical="top" wrapText="1"/>
    </xf>
    <xf numFmtId="173" fontId="7" fillId="3" borderId="0" xfId="19" applyNumberFormat="1" applyFont="1" applyFill="1" applyAlignment="1">
      <alignment/>
    </xf>
    <xf numFmtId="169" fontId="7" fillId="3" borderId="12" xfId="0" applyNumberFormat="1" applyFont="1" applyFill="1" applyBorder="1" applyAlignment="1">
      <alignment/>
    </xf>
    <xf numFmtId="169" fontId="7" fillId="0" borderId="12" xfId="0" applyNumberFormat="1" applyFont="1" applyBorder="1" applyAlignment="1">
      <alignment/>
    </xf>
    <xf numFmtId="169" fontId="7" fillId="4" borderId="0" xfId="0" applyNumberFormat="1" applyFont="1" applyFill="1" applyBorder="1" applyAlignment="1">
      <alignment/>
    </xf>
    <xf numFmtId="173" fontId="7" fillId="4" borderId="0" xfId="19" applyNumberFormat="1" applyFont="1" applyFill="1" applyBorder="1" applyAlignment="1">
      <alignment/>
    </xf>
    <xf numFmtId="0" fontId="25" fillId="4" borderId="0" xfId="0" applyFont="1" applyFill="1" applyAlignment="1">
      <alignment/>
    </xf>
    <xf numFmtId="0" fontId="25" fillId="0" borderId="0" xfId="0" applyFont="1" applyAlignment="1">
      <alignment horizontal="left"/>
    </xf>
    <xf numFmtId="0" fontId="7" fillId="0" borderId="0" xfId="0" applyFont="1" applyAlignment="1">
      <alignment horizontal="left" wrapText="1"/>
    </xf>
    <xf numFmtId="0" fontId="7" fillId="0" borderId="0" xfId="0" applyFont="1" applyAlignment="1">
      <alignment horizontal="left"/>
    </xf>
    <xf numFmtId="0" fontId="8" fillId="0" borderId="0" xfId="0" applyFont="1" applyAlignment="1">
      <alignment/>
    </xf>
    <xf numFmtId="0" fontId="14" fillId="0" borderId="0" xfId="0" applyFont="1" applyAlignment="1">
      <alignment/>
    </xf>
  </cellXfs>
  <cellStyles count="9">
    <cellStyle name="Normal" xfId="0"/>
    <cellStyle name="Hyperlink" xfId="15"/>
    <cellStyle name="Followed Hyperlink" xfId="16"/>
    <cellStyle name="Comma" xfId="17"/>
    <cellStyle name="Comma [0]" xfId="18"/>
    <cellStyle name="Percent" xfId="19"/>
    <cellStyle name="Currency" xfId="20"/>
    <cellStyle name="Valuta (0)_tabelle"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mpshare\grandiaree\Manfr&#232;\Bilancio\Semestrale\Semestrale%202004\Civilistico\Tabelle\Vuote\Prospetti%20di%20bilancio%20civilistico%20riclassifica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E civ"/>
      <sheetName val="SP ci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69"/>
  <sheetViews>
    <sheetView showGridLines="0" workbookViewId="0" topLeftCell="A1">
      <selection activeCell="A1" sqref="A1:D1"/>
    </sheetView>
  </sheetViews>
  <sheetFormatPr defaultColWidth="9.140625" defaultRowHeight="12.75"/>
  <cols>
    <col min="1" max="1" width="61.7109375" style="219" customWidth="1"/>
    <col min="2" max="2" width="12.140625" style="219" customWidth="1"/>
    <col min="3" max="3" width="12.8515625" style="219" customWidth="1"/>
    <col min="4" max="4" width="14.140625" style="219" customWidth="1"/>
    <col min="5" max="16384" width="38.57421875" style="219" customWidth="1"/>
  </cols>
  <sheetData>
    <row r="1" spans="1:4" ht="20.25" customHeight="1">
      <c r="A1" s="217"/>
      <c r="B1" s="218"/>
      <c r="C1" s="218"/>
      <c r="D1" s="218"/>
    </row>
    <row r="2" spans="1:4" ht="20.25" customHeight="1">
      <c r="A2" s="220" t="s">
        <v>103</v>
      </c>
      <c r="B2" s="220"/>
      <c r="C2" s="220"/>
      <c r="D2" s="220"/>
    </row>
    <row r="3" spans="1:4" ht="11.25">
      <c r="A3" s="221"/>
      <c r="B3" s="222" t="s">
        <v>65</v>
      </c>
      <c r="C3" s="223" t="s">
        <v>104</v>
      </c>
      <c r="D3" s="224" t="s">
        <v>105</v>
      </c>
    </row>
    <row r="4" spans="1:4" ht="21.75">
      <c r="A4" s="225"/>
      <c r="B4" s="226"/>
      <c r="C4" s="227"/>
      <c r="D4" s="228" t="s">
        <v>106</v>
      </c>
    </row>
    <row r="5" spans="1:4" ht="11.25">
      <c r="A5" s="229" t="s">
        <v>107</v>
      </c>
      <c r="B5" s="230"/>
      <c r="D5" s="231"/>
    </row>
    <row r="6" spans="1:4" ht="11.25">
      <c r="A6" s="232" t="s">
        <v>86</v>
      </c>
      <c r="B6" s="233">
        <v>276344</v>
      </c>
      <c r="C6" s="234">
        <v>248391</v>
      </c>
      <c r="D6" s="231">
        <f>B6/C6-1</f>
        <v>0.11253628352073952</v>
      </c>
    </row>
    <row r="7" spans="1:4" ht="12.75" customHeight="1">
      <c r="A7" s="232" t="s">
        <v>108</v>
      </c>
      <c r="B7" s="233">
        <v>137169</v>
      </c>
      <c r="C7" s="234">
        <v>125143</v>
      </c>
      <c r="D7" s="231">
        <f>B7/C7-1</f>
        <v>0.09609806381499575</v>
      </c>
    </row>
    <row r="8" spans="1:4" ht="11.25">
      <c r="A8" s="232" t="s">
        <v>109</v>
      </c>
      <c r="B8" s="233">
        <v>813</v>
      </c>
      <c r="C8" s="234">
        <v>839</v>
      </c>
      <c r="D8" s="231">
        <f>B8/C8-1</f>
        <v>-0.030989272943980906</v>
      </c>
    </row>
    <row r="9" spans="1:4" ht="11.25">
      <c r="A9" s="235" t="s">
        <v>110</v>
      </c>
      <c r="B9" s="236">
        <v>13052</v>
      </c>
      <c r="C9" s="237">
        <v>12035</v>
      </c>
      <c r="D9" s="231">
        <f>B9/C9-1</f>
        <v>0.08450353136684674</v>
      </c>
    </row>
    <row r="10" spans="1:4" ht="11.25">
      <c r="A10" s="232"/>
      <c r="B10" s="230"/>
      <c r="D10" s="238"/>
    </row>
    <row r="11" spans="1:4" ht="11.25">
      <c r="A11" s="229" t="s">
        <v>111</v>
      </c>
      <c r="B11" s="233"/>
      <c r="C11" s="234"/>
      <c r="D11" s="231"/>
    </row>
    <row r="12" spans="1:4" ht="11.25">
      <c r="A12" s="232" t="s">
        <v>112</v>
      </c>
      <c r="B12" s="233">
        <v>411898</v>
      </c>
      <c r="C12" s="234">
        <v>384111</v>
      </c>
      <c r="D12" s="231">
        <f>B12/C12-1</f>
        <v>0.07234106807667584</v>
      </c>
    </row>
    <row r="13" spans="1:4" ht="11.25">
      <c r="A13" s="239" t="s">
        <v>113</v>
      </c>
      <c r="B13" s="233">
        <v>148199</v>
      </c>
      <c r="C13" s="234">
        <v>141796</v>
      </c>
      <c r="D13" s="231">
        <f>B13/C13-1</f>
        <v>0.04515642190188718</v>
      </c>
    </row>
    <row r="14" spans="1:4" ht="11.25">
      <c r="A14" s="239" t="s">
        <v>114</v>
      </c>
      <c r="B14" s="233">
        <v>263699</v>
      </c>
      <c r="C14" s="234">
        <v>242315</v>
      </c>
      <c r="D14" s="231">
        <f>B14/C14-1</f>
        <v>0.08824876710067464</v>
      </c>
    </row>
    <row r="15" spans="1:4" ht="11.25">
      <c r="A15" s="232" t="s">
        <v>115</v>
      </c>
      <c r="B15" s="240">
        <v>155538</v>
      </c>
      <c r="C15" s="241">
        <v>144813</v>
      </c>
      <c r="D15" s="231">
        <f>B15/C15-1</f>
        <v>0.0740610304323508</v>
      </c>
    </row>
    <row r="16" spans="1:4" ht="11.25">
      <c r="A16" s="235" t="s">
        <v>116</v>
      </c>
      <c r="B16" s="236">
        <v>108161</v>
      </c>
      <c r="C16" s="237">
        <v>97502</v>
      </c>
      <c r="D16" s="242">
        <f>B16/C16-1</f>
        <v>0.10932083444442164</v>
      </c>
    </row>
    <row r="17" spans="1:4" ht="11.25">
      <c r="A17" s="243"/>
      <c r="B17" s="240"/>
      <c r="C17" s="241"/>
      <c r="D17" s="231"/>
    </row>
    <row r="18" spans="1:4" ht="11.25">
      <c r="A18" s="229" t="s">
        <v>117</v>
      </c>
      <c r="B18" s="233"/>
      <c r="C18" s="234"/>
      <c r="D18" s="231"/>
    </row>
    <row r="19" spans="1:4" ht="11.25">
      <c r="A19" s="232" t="s">
        <v>118</v>
      </c>
      <c r="B19" s="233">
        <v>2.4</v>
      </c>
      <c r="C19" s="234">
        <v>2.8</v>
      </c>
      <c r="D19" s="231"/>
    </row>
    <row r="20" spans="1:4" ht="12.75" customHeight="1">
      <c r="A20" s="232" t="s">
        <v>119</v>
      </c>
      <c r="B20" s="244">
        <v>0.8</v>
      </c>
      <c r="C20" s="245">
        <v>0.9</v>
      </c>
      <c r="D20" s="231"/>
    </row>
    <row r="21" spans="1:4" ht="12.75" customHeight="1">
      <c r="A21" s="232" t="s">
        <v>120</v>
      </c>
      <c r="B21" s="244">
        <v>0.8</v>
      </c>
      <c r="C21" s="245">
        <v>1.1</v>
      </c>
      <c r="D21" s="231"/>
    </row>
    <row r="22" spans="1:4" ht="12.75" customHeight="1">
      <c r="A22" s="235" t="s">
        <v>121</v>
      </c>
      <c r="B22" s="246">
        <v>0.8</v>
      </c>
      <c r="C22" s="247">
        <v>0.8</v>
      </c>
      <c r="D22" s="242"/>
    </row>
    <row r="23" spans="1:4" ht="11.25">
      <c r="A23" s="232"/>
      <c r="B23" s="230"/>
      <c r="D23" s="238"/>
    </row>
    <row r="24" spans="1:4" ht="11.25">
      <c r="A24" s="229" t="s">
        <v>122</v>
      </c>
      <c r="B24" s="248"/>
      <c r="C24" s="249"/>
      <c r="D24" s="231"/>
    </row>
    <row r="25" spans="1:4" ht="11.25">
      <c r="A25" s="232" t="s">
        <v>123</v>
      </c>
      <c r="B25" s="244">
        <v>7.6</v>
      </c>
      <c r="C25" s="245">
        <v>8.1</v>
      </c>
      <c r="D25" s="231"/>
    </row>
    <row r="26" spans="1:4" ht="11.25">
      <c r="A26" s="235" t="s">
        <v>124</v>
      </c>
      <c r="B26" s="246">
        <v>10.7</v>
      </c>
      <c r="C26" s="247">
        <v>12</v>
      </c>
      <c r="D26" s="242"/>
    </row>
    <row r="27" spans="1:4" ht="11.25">
      <c r="A27" s="232"/>
      <c r="B27" s="230"/>
      <c r="D27" s="238"/>
    </row>
    <row r="28" spans="1:4" ht="11.25">
      <c r="A28" s="229" t="s">
        <v>125</v>
      </c>
      <c r="B28" s="233"/>
      <c r="C28" s="234"/>
      <c r="D28" s="231"/>
    </row>
    <row r="29" spans="1:4" ht="11.25">
      <c r="A29" s="232" t="s">
        <v>126</v>
      </c>
      <c r="B29" s="233">
        <v>1869922</v>
      </c>
      <c r="C29" s="234">
        <v>1863457</v>
      </c>
      <c r="D29" s="231">
        <f aca="true" t="shared" si="0" ref="D29:D37">B29/C29-1</f>
        <v>0.0034693582948250867</v>
      </c>
    </row>
    <row r="30" spans="1:4" ht="11.25">
      <c r="A30" s="232" t="s">
        <v>127</v>
      </c>
      <c r="B30" s="230"/>
      <c r="D30" s="231"/>
    </row>
    <row r="31" spans="1:4" ht="11.25">
      <c r="A31" s="232" t="s">
        <v>128</v>
      </c>
      <c r="B31" s="250">
        <v>11.549</v>
      </c>
      <c r="C31" s="251">
        <v>9.826</v>
      </c>
      <c r="D31" s="231">
        <f t="shared" si="0"/>
        <v>0.17535110930185205</v>
      </c>
    </row>
    <row r="32" spans="1:4" ht="11.25">
      <c r="A32" s="232" t="s">
        <v>129</v>
      </c>
      <c r="B32" s="250">
        <v>10.201</v>
      </c>
      <c r="C32" s="251">
        <v>8.799</v>
      </c>
      <c r="D32" s="231">
        <f t="shared" si="0"/>
        <v>0.1593362882145699</v>
      </c>
    </row>
    <row r="33" spans="1:4" ht="11.25">
      <c r="A33" s="232" t="s">
        <v>130</v>
      </c>
      <c r="B33" s="250">
        <v>12.924</v>
      </c>
      <c r="C33" s="251">
        <v>11.072</v>
      </c>
      <c r="D33" s="231">
        <f t="shared" si="0"/>
        <v>0.16726878612716778</v>
      </c>
    </row>
    <row r="34" spans="1:4" ht="11.25">
      <c r="A34" s="232" t="s">
        <v>131</v>
      </c>
      <c r="B34" s="233">
        <v>24167</v>
      </c>
      <c r="C34" s="234">
        <v>19753</v>
      </c>
      <c r="D34" s="231">
        <f t="shared" si="0"/>
        <v>0.2234597276363084</v>
      </c>
    </row>
    <row r="35" spans="1:4" ht="11.25">
      <c r="A35" s="232" t="s">
        <v>132</v>
      </c>
      <c r="B35" s="231"/>
      <c r="C35" s="252">
        <v>0.47</v>
      </c>
      <c r="D35" s="231"/>
    </row>
    <row r="36" spans="1:4" ht="11.25">
      <c r="A36" s="232" t="s">
        <v>133</v>
      </c>
      <c r="B36" s="253"/>
      <c r="C36" s="252">
        <v>4.78</v>
      </c>
      <c r="D36" s="231"/>
    </row>
    <row r="37" spans="1:4" ht="11.25">
      <c r="A37" s="235" t="s">
        <v>134</v>
      </c>
      <c r="B37" s="253">
        <v>6.99</v>
      </c>
      <c r="C37" s="254">
        <v>6.47</v>
      </c>
      <c r="D37" s="231">
        <f t="shared" si="0"/>
        <v>0.08037094281298307</v>
      </c>
    </row>
    <row r="38" spans="1:4" ht="11.25">
      <c r="A38" s="255"/>
      <c r="B38" s="256"/>
      <c r="C38" s="257"/>
      <c r="D38" s="238"/>
    </row>
    <row r="39" spans="1:4" ht="11.25">
      <c r="A39" s="258" t="s">
        <v>135</v>
      </c>
      <c r="B39" s="259"/>
      <c r="C39" s="260"/>
      <c r="D39" s="231"/>
    </row>
    <row r="40" spans="1:4" ht="11.25">
      <c r="A40" s="243" t="s">
        <v>136</v>
      </c>
      <c r="B40" s="240">
        <v>43599</v>
      </c>
      <c r="C40" s="241">
        <v>43441</v>
      </c>
      <c r="D40" s="231">
        <f>B40/C40-1</f>
        <v>0.0036371170092770466</v>
      </c>
    </row>
    <row r="41" spans="1:4" ht="11.25">
      <c r="A41" s="243" t="s">
        <v>137</v>
      </c>
      <c r="B41" s="240">
        <v>3139</v>
      </c>
      <c r="C41" s="241">
        <v>3126</v>
      </c>
      <c r="D41" s="231">
        <f>B41/C41-1</f>
        <v>0.004158669225847733</v>
      </c>
    </row>
    <row r="42" spans="1:4" ht="13.5" customHeight="1">
      <c r="A42" s="243" t="s">
        <v>138</v>
      </c>
      <c r="B42" s="240">
        <v>135</v>
      </c>
      <c r="C42" s="241">
        <v>131</v>
      </c>
      <c r="D42" s="231">
        <f>B42/C42-1</f>
        <v>0.03053435114503822</v>
      </c>
    </row>
    <row r="43" spans="1:4" ht="15.75" customHeight="1" thickBot="1">
      <c r="A43" s="261" t="s">
        <v>139</v>
      </c>
      <c r="B43" s="262">
        <v>4190</v>
      </c>
      <c r="C43" s="263">
        <v>4317</v>
      </c>
      <c r="D43" s="264">
        <f>B43/C43-1</f>
        <v>-0.029418577716006533</v>
      </c>
    </row>
    <row r="44" spans="1:4" ht="36.75" customHeight="1" thickTop="1">
      <c r="A44" s="235"/>
      <c r="B44" s="265">
        <v>38625</v>
      </c>
      <c r="C44" s="266" t="s">
        <v>140</v>
      </c>
      <c r="D44" s="267" t="s">
        <v>141</v>
      </c>
    </row>
    <row r="45" spans="1:4" ht="16.5" customHeight="1">
      <c r="A45" s="229" t="s">
        <v>142</v>
      </c>
      <c r="B45" s="174"/>
      <c r="C45" s="268"/>
      <c r="D45" s="231"/>
    </row>
    <row r="46" spans="1:4" ht="11.25">
      <c r="A46" s="232" t="s">
        <v>24</v>
      </c>
      <c r="B46" s="233">
        <v>2879</v>
      </c>
      <c r="C46" s="234">
        <v>2795</v>
      </c>
      <c r="D46" s="269">
        <f aca="true" t="shared" si="1" ref="D46:D54">B46/C46-1</f>
        <v>0.030053667262969652</v>
      </c>
    </row>
    <row r="47" spans="1:4" ht="14.25" customHeight="1">
      <c r="A47" s="232" t="s">
        <v>25</v>
      </c>
      <c r="B47" s="233">
        <v>2542</v>
      </c>
      <c r="C47" s="234">
        <v>2400</v>
      </c>
      <c r="D47" s="269">
        <f t="shared" si="1"/>
        <v>0.05916666666666659</v>
      </c>
    </row>
    <row r="48" spans="1:4" ht="14.25" customHeight="1">
      <c r="A48" s="232" t="s">
        <v>30</v>
      </c>
      <c r="B48" s="233">
        <v>6261</v>
      </c>
      <c r="C48" s="234">
        <v>5718</v>
      </c>
      <c r="D48" s="269">
        <f t="shared" si="1"/>
        <v>0.09496327387198322</v>
      </c>
    </row>
    <row r="49" spans="1:4" ht="11.25">
      <c r="A49" s="232" t="s">
        <v>143</v>
      </c>
      <c r="B49" s="233">
        <v>-357</v>
      </c>
      <c r="C49" s="234">
        <v>-386</v>
      </c>
      <c r="D49" s="269">
        <f t="shared" si="1"/>
        <v>-0.07512953367875652</v>
      </c>
    </row>
    <row r="50" spans="1:4" ht="11.25">
      <c r="A50" s="232" t="s">
        <v>144</v>
      </c>
      <c r="B50" s="233">
        <v>-4</v>
      </c>
      <c r="C50" s="234">
        <v>-112</v>
      </c>
      <c r="D50" s="269">
        <f t="shared" si="1"/>
        <v>-0.9642857142857143</v>
      </c>
    </row>
    <row r="51" spans="1:4" ht="13.5" customHeight="1">
      <c r="A51" s="232" t="s">
        <v>33</v>
      </c>
      <c r="B51" s="233">
        <v>5900</v>
      </c>
      <c r="C51" s="234">
        <v>5220</v>
      </c>
      <c r="D51" s="269">
        <f t="shared" si="1"/>
        <v>0.13026819923371646</v>
      </c>
    </row>
    <row r="52" spans="1:4" ht="11.25">
      <c r="A52" s="232" t="s">
        <v>37</v>
      </c>
      <c r="B52" s="233">
        <v>-3491</v>
      </c>
      <c r="C52" s="234">
        <v>-3561</v>
      </c>
      <c r="D52" s="269">
        <f t="shared" si="1"/>
        <v>-0.019657399606851977</v>
      </c>
    </row>
    <row r="53" spans="1:4" ht="11.25">
      <c r="A53" s="232" t="s">
        <v>42</v>
      </c>
      <c r="B53" s="233">
        <v>2348</v>
      </c>
      <c r="C53" s="234">
        <v>1606</v>
      </c>
      <c r="D53" s="269">
        <f t="shared" si="1"/>
        <v>0.4620174346201744</v>
      </c>
    </row>
    <row r="54" spans="1:4" ht="11.25">
      <c r="A54" s="235" t="s">
        <v>46</v>
      </c>
      <c r="B54" s="236">
        <v>1509</v>
      </c>
      <c r="C54" s="237">
        <v>964</v>
      </c>
      <c r="D54" s="269">
        <f t="shared" si="1"/>
        <v>0.5653526970954357</v>
      </c>
    </row>
    <row r="55" spans="1:4" ht="11.25">
      <c r="A55" s="255"/>
      <c r="B55" s="256"/>
      <c r="D55" s="238"/>
    </row>
    <row r="56" spans="1:4" ht="11.25">
      <c r="A56" s="258" t="s">
        <v>145</v>
      </c>
      <c r="B56" s="240"/>
      <c r="C56" s="260"/>
      <c r="D56" s="231"/>
    </row>
    <row r="57" spans="1:4" ht="11.25">
      <c r="A57" s="243" t="s">
        <v>146</v>
      </c>
      <c r="B57" s="244">
        <v>17.4</v>
      </c>
      <c r="C57" s="260">
        <v>12.1</v>
      </c>
      <c r="D57" s="231"/>
    </row>
    <row r="58" spans="1:4" ht="12" thickBot="1">
      <c r="A58" s="261" t="s">
        <v>147</v>
      </c>
      <c r="B58" s="270">
        <v>55.8</v>
      </c>
      <c r="C58" s="271">
        <v>62.3</v>
      </c>
      <c r="D58" s="264"/>
    </row>
    <row r="59" spans="1:4" ht="12" thickTop="1">
      <c r="A59" s="243"/>
      <c r="B59" s="272"/>
      <c r="C59" s="272"/>
      <c r="D59" s="273"/>
    </row>
    <row r="60" spans="2:4" ht="9" customHeight="1">
      <c r="B60" s="274"/>
      <c r="C60" s="274"/>
      <c r="D60" s="274"/>
    </row>
    <row r="61" spans="1:4" ht="1.5" customHeight="1" hidden="1">
      <c r="A61" s="275"/>
      <c r="B61" s="275"/>
      <c r="C61" s="275"/>
      <c r="D61" s="275"/>
    </row>
    <row r="62" spans="1:5" ht="22.5" customHeight="1">
      <c r="A62" s="276" t="s">
        <v>148</v>
      </c>
      <c r="B62" s="277"/>
      <c r="C62" s="277"/>
      <c r="D62" s="277"/>
      <c r="E62" s="278"/>
    </row>
    <row r="63" spans="1:5" ht="11.25">
      <c r="A63" s="277"/>
      <c r="B63" s="277"/>
      <c r="C63" s="277"/>
      <c r="D63" s="277"/>
      <c r="E63" s="278"/>
    </row>
    <row r="64" spans="1:5" ht="11.25">
      <c r="A64" s="277"/>
      <c r="B64" s="277"/>
      <c r="C64" s="277"/>
      <c r="D64" s="277"/>
      <c r="E64" s="278"/>
    </row>
    <row r="65" spans="1:5" ht="11.25">
      <c r="A65" s="277"/>
      <c r="B65" s="277"/>
      <c r="C65" s="277"/>
      <c r="D65" s="277"/>
      <c r="E65" s="278"/>
    </row>
    <row r="66" spans="1:5" ht="93.75" customHeight="1">
      <c r="A66" s="277"/>
      <c r="B66" s="277"/>
      <c r="C66" s="277"/>
      <c r="D66" s="277"/>
      <c r="E66" s="278"/>
    </row>
    <row r="67" spans="1:5" ht="11.25">
      <c r="A67" s="279"/>
      <c r="B67" s="278"/>
      <c r="C67" s="278"/>
      <c r="D67" s="278"/>
      <c r="E67" s="278"/>
    </row>
    <row r="68" spans="2:5" ht="11.25">
      <c r="B68" s="278"/>
      <c r="C68" s="278"/>
      <c r="D68" s="278"/>
      <c r="E68" s="278"/>
    </row>
    <row r="69" spans="1:5" ht="11.25">
      <c r="A69" s="279"/>
      <c r="B69" s="278"/>
      <c r="C69" s="278"/>
      <c r="D69" s="278"/>
      <c r="E69" s="278"/>
    </row>
  </sheetData>
  <mergeCells count="5">
    <mergeCell ref="A1:D1"/>
    <mergeCell ref="B3:B4"/>
    <mergeCell ref="C3:C4"/>
    <mergeCell ref="A62:D66"/>
    <mergeCell ref="A2:D2"/>
  </mergeCells>
  <printOptions/>
  <pageMargins left="0.3937007874015748" right="0.27" top="0.3937007874015748" bottom="0.3937007874015748"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3:H38"/>
  <sheetViews>
    <sheetView showGridLines="0" workbookViewId="0" topLeftCell="A1">
      <selection activeCell="I5" sqref="I5"/>
    </sheetView>
  </sheetViews>
  <sheetFormatPr defaultColWidth="9.140625" defaultRowHeight="12.75"/>
  <cols>
    <col min="1" max="1" width="2.7109375" style="9" customWidth="1"/>
    <col min="2" max="2" width="58.7109375" style="9" customWidth="1"/>
    <col min="3" max="3" width="12.7109375" style="4" customWidth="1"/>
    <col min="4" max="4" width="12.7109375" style="2" customWidth="1"/>
    <col min="5" max="5" width="13.7109375" style="2" customWidth="1"/>
    <col min="6" max="6" width="3.7109375" style="2" customWidth="1"/>
    <col min="7" max="7" width="0.42578125" style="2" hidden="1" customWidth="1"/>
    <col min="8" max="16384" width="9.140625" style="2" customWidth="1"/>
  </cols>
  <sheetData>
    <row r="3" spans="1:5" ht="12.75">
      <c r="A3" s="62" t="s">
        <v>50</v>
      </c>
      <c r="B3" s="62"/>
      <c r="C3" s="62"/>
      <c r="D3" s="62"/>
      <c r="E3" s="62"/>
    </row>
    <row r="4" spans="1:5" ht="6.75" customHeight="1" thickBot="1">
      <c r="A4" s="3"/>
      <c r="B4" s="3"/>
      <c r="C4" s="11"/>
      <c r="D4" s="8"/>
      <c r="E4" s="8"/>
    </row>
    <row r="5" spans="1:7" ht="22.5" customHeight="1">
      <c r="A5" s="12"/>
      <c r="B5" s="21"/>
      <c r="C5" s="22" t="s">
        <v>47</v>
      </c>
      <c r="D5" s="23" t="s">
        <v>48</v>
      </c>
      <c r="E5" s="24" t="s">
        <v>49</v>
      </c>
      <c r="G5" s="7" t="s">
        <v>1</v>
      </c>
    </row>
    <row r="6" spans="1:7" s="14" customFormat="1" ht="12" customHeight="1">
      <c r="A6" s="1"/>
      <c r="B6" s="25"/>
      <c r="C6" s="40" t="s">
        <v>0</v>
      </c>
      <c r="D6" s="26" t="s">
        <v>0</v>
      </c>
      <c r="E6" s="27" t="s">
        <v>21</v>
      </c>
      <c r="G6" s="13"/>
    </row>
    <row r="7" spans="1:7" s="5" customFormat="1" ht="12.75" customHeight="1">
      <c r="A7" s="41" t="s">
        <v>2</v>
      </c>
      <c r="B7" s="41" t="s">
        <v>24</v>
      </c>
      <c r="C7" s="46">
        <v>2879</v>
      </c>
      <c r="D7" s="47">
        <v>2795</v>
      </c>
      <c r="E7" s="48">
        <v>3.005366726296965</v>
      </c>
      <c r="G7" s="6"/>
    </row>
    <row r="8" spans="1:7" s="5" customFormat="1" ht="12.75" customHeight="1">
      <c r="A8" s="41" t="s">
        <v>3</v>
      </c>
      <c r="B8" s="41" t="s">
        <v>25</v>
      </c>
      <c r="C8" s="49">
        <v>2542</v>
      </c>
      <c r="D8" s="47">
        <v>2400</v>
      </c>
      <c r="E8" s="48">
        <v>5.916666666666659</v>
      </c>
      <c r="G8" s="6"/>
    </row>
    <row r="9" spans="1:7" s="5" customFormat="1" ht="24" customHeight="1">
      <c r="A9" s="41" t="s">
        <v>4</v>
      </c>
      <c r="B9" s="42" t="s">
        <v>26</v>
      </c>
      <c r="C9" s="49">
        <f>13+12</f>
        <v>25</v>
      </c>
      <c r="D9" s="47">
        <v>-19</v>
      </c>
      <c r="E9" s="48" t="s">
        <v>22</v>
      </c>
      <c r="G9" s="6"/>
    </row>
    <row r="10" spans="1:7" ht="12.75" customHeight="1">
      <c r="A10" s="41" t="s">
        <v>5</v>
      </c>
      <c r="B10" s="42" t="s">
        <v>27</v>
      </c>
      <c r="C10" s="49">
        <f>440-12</f>
        <v>428</v>
      </c>
      <c r="D10" s="47">
        <v>245</v>
      </c>
      <c r="E10" s="48">
        <v>74.69387755102042</v>
      </c>
      <c r="G10" s="6"/>
    </row>
    <row r="11" spans="1:7" ht="12.75" customHeight="1">
      <c r="A11" s="41" t="s">
        <v>6</v>
      </c>
      <c r="B11" s="41" t="s">
        <v>28</v>
      </c>
      <c r="C11" s="49">
        <v>85</v>
      </c>
      <c r="D11" s="47">
        <v>53</v>
      </c>
      <c r="E11" s="48">
        <v>60.377358490566046</v>
      </c>
      <c r="G11" s="6"/>
    </row>
    <row r="12" spans="1:7" ht="12.75" customHeight="1">
      <c r="A12" s="41" t="s">
        <v>7</v>
      </c>
      <c r="B12" s="41" t="s">
        <v>29</v>
      </c>
      <c r="C12" s="50">
        <v>302</v>
      </c>
      <c r="D12" s="51">
        <v>244</v>
      </c>
      <c r="E12" s="52">
        <v>23.77049180327868</v>
      </c>
      <c r="G12" s="6"/>
    </row>
    <row r="13" spans="1:7" s="5" customFormat="1" ht="19.5" customHeight="1">
      <c r="A13" s="45" t="s">
        <v>10</v>
      </c>
      <c r="B13" s="43" t="s">
        <v>30</v>
      </c>
      <c r="C13" s="53">
        <f>+C7+C8+C9+C10+C11+C12</f>
        <v>6261</v>
      </c>
      <c r="D13" s="54">
        <f>+D7+D8+D9+D10+D11+D12</f>
        <v>5718</v>
      </c>
      <c r="E13" s="55">
        <v>9.496327387198322</v>
      </c>
      <c r="G13" s="15"/>
    </row>
    <row r="14" spans="1:7" ht="12.75">
      <c r="A14" s="41" t="s">
        <v>8</v>
      </c>
      <c r="B14" s="41" t="s">
        <v>31</v>
      </c>
      <c r="C14" s="46">
        <v>-357</v>
      </c>
      <c r="D14" s="47">
        <v>-386</v>
      </c>
      <c r="E14" s="48">
        <v>-7.512953367875652</v>
      </c>
      <c r="F14" s="8"/>
      <c r="G14" s="10"/>
    </row>
    <row r="15" spans="1:7" ht="12.75">
      <c r="A15" s="41" t="s">
        <v>9</v>
      </c>
      <c r="B15" s="41" t="s">
        <v>32</v>
      </c>
      <c r="C15" s="50">
        <v>-4</v>
      </c>
      <c r="D15" s="51">
        <v>-112</v>
      </c>
      <c r="E15" s="52">
        <v>-96.42857142857143</v>
      </c>
      <c r="G15" s="6"/>
    </row>
    <row r="16" spans="1:7" s="5" customFormat="1" ht="19.5" customHeight="1">
      <c r="A16" s="45" t="s">
        <v>10</v>
      </c>
      <c r="B16" s="43" t="s">
        <v>33</v>
      </c>
      <c r="C16" s="53">
        <f>+C13+C14+C15</f>
        <v>5900</v>
      </c>
      <c r="D16" s="56">
        <f>+D13+D14+D15</f>
        <v>5220</v>
      </c>
      <c r="E16" s="57">
        <v>13.026819923371647</v>
      </c>
      <c r="G16" s="15"/>
    </row>
    <row r="17" spans="1:7" ht="12.75">
      <c r="A17" s="41" t="s">
        <v>11</v>
      </c>
      <c r="B17" s="41" t="s">
        <v>34</v>
      </c>
      <c r="C17" s="46">
        <v>-2076</v>
      </c>
      <c r="D17" s="47">
        <v>-2096</v>
      </c>
      <c r="E17" s="48">
        <v>-0.9541984732824416</v>
      </c>
      <c r="G17" s="6"/>
    </row>
    <row r="18" spans="1:7" ht="12.75">
      <c r="A18" s="41" t="s">
        <v>12</v>
      </c>
      <c r="B18" s="41" t="s">
        <v>35</v>
      </c>
      <c r="C18" s="49">
        <v>-1108</v>
      </c>
      <c r="D18" s="47">
        <f>-1141-4</f>
        <v>-1145</v>
      </c>
      <c r="E18" s="48">
        <v>-3.231441048034933</v>
      </c>
      <c r="G18" s="6"/>
    </row>
    <row r="19" spans="1:7" ht="21">
      <c r="A19" s="41" t="s">
        <v>13</v>
      </c>
      <c r="B19" s="42" t="s">
        <v>36</v>
      </c>
      <c r="C19" s="50">
        <v>-307</v>
      </c>
      <c r="D19" s="51">
        <v>-320</v>
      </c>
      <c r="E19" s="52">
        <v>-4.0625</v>
      </c>
      <c r="G19" s="6"/>
    </row>
    <row r="20" spans="1:7" ht="12.75">
      <c r="A20" s="41" t="s">
        <v>10</v>
      </c>
      <c r="B20" s="41" t="s">
        <v>37</v>
      </c>
      <c r="C20" s="49">
        <f>+C17+C18+C19</f>
        <v>-3491</v>
      </c>
      <c r="D20" s="47">
        <f>+D17+D18+D19</f>
        <v>-3561</v>
      </c>
      <c r="E20" s="48">
        <v>-1.9657399606851977</v>
      </c>
      <c r="G20" s="6"/>
    </row>
    <row r="21" spans="1:7" ht="12.75">
      <c r="A21" s="41" t="s">
        <v>14</v>
      </c>
      <c r="B21" s="41" t="s">
        <v>38</v>
      </c>
      <c r="C21" s="49">
        <v>51</v>
      </c>
      <c r="D21" s="47">
        <f>12+4</f>
        <v>16</v>
      </c>
      <c r="E21" s="48" t="s">
        <v>22</v>
      </c>
      <c r="G21" s="6"/>
    </row>
    <row r="22" spans="1:7" ht="12.75">
      <c r="A22" s="41" t="s">
        <v>15</v>
      </c>
      <c r="B22" s="41" t="s">
        <v>39</v>
      </c>
      <c r="C22" s="58">
        <v>-1</v>
      </c>
      <c r="D22" s="47">
        <v>0</v>
      </c>
      <c r="E22" s="48" t="s">
        <v>22</v>
      </c>
      <c r="G22" s="6"/>
    </row>
    <row r="23" spans="1:7" ht="12.75">
      <c r="A23" s="41" t="s">
        <v>16</v>
      </c>
      <c r="B23" s="41" t="s">
        <v>40</v>
      </c>
      <c r="C23" s="49">
        <v>13</v>
      </c>
      <c r="D23" s="47">
        <v>3</v>
      </c>
      <c r="E23" s="48" t="s">
        <v>22</v>
      </c>
      <c r="G23" s="6"/>
    </row>
    <row r="24" spans="1:7" ht="12.75">
      <c r="A24" s="41" t="s">
        <v>17</v>
      </c>
      <c r="B24" s="41" t="s">
        <v>41</v>
      </c>
      <c r="C24" s="49">
        <v>-124</v>
      </c>
      <c r="D24" s="47">
        <v>-72</v>
      </c>
      <c r="E24" s="48">
        <v>72.22222222222223</v>
      </c>
      <c r="G24" s="6"/>
    </row>
    <row r="25" spans="1:7" s="5" customFormat="1" ht="19.5" customHeight="1">
      <c r="A25" s="45" t="s">
        <v>10</v>
      </c>
      <c r="B25" s="43" t="s">
        <v>42</v>
      </c>
      <c r="C25" s="59">
        <f>C16+C20+C21+C22+C23+C24</f>
        <v>2348</v>
      </c>
      <c r="D25" s="56">
        <f>D16+D20+D21+D22+D23+D24</f>
        <v>1606</v>
      </c>
      <c r="E25" s="57">
        <v>46.20174346201744</v>
      </c>
      <c r="G25" s="15"/>
    </row>
    <row r="26" spans="1:7" s="5" customFormat="1" ht="12.75">
      <c r="A26" s="41" t="s">
        <v>18</v>
      </c>
      <c r="B26" s="41" t="s">
        <v>43</v>
      </c>
      <c r="C26" s="49">
        <v>-791</v>
      </c>
      <c r="D26" s="47">
        <v>-659</v>
      </c>
      <c r="E26" s="48">
        <v>20.030349013657055</v>
      </c>
      <c r="G26" s="6"/>
    </row>
    <row r="27" spans="1:7" ht="24" customHeight="1">
      <c r="A27" s="41" t="s">
        <v>19</v>
      </c>
      <c r="B27" s="42" t="s">
        <v>44</v>
      </c>
      <c r="C27" s="58">
        <v>0</v>
      </c>
      <c r="D27" s="47">
        <v>55</v>
      </c>
      <c r="E27" s="48" t="s">
        <v>22</v>
      </c>
      <c r="G27" s="6"/>
    </row>
    <row r="28" spans="1:7" ht="12.75">
      <c r="A28" s="41" t="s">
        <v>20</v>
      </c>
      <c r="B28" s="44" t="s">
        <v>45</v>
      </c>
      <c r="C28" s="49">
        <v>-48</v>
      </c>
      <c r="D28" s="51">
        <v>-38</v>
      </c>
      <c r="E28" s="52">
        <v>26.315789473684205</v>
      </c>
      <c r="G28" s="6"/>
    </row>
    <row r="29" spans="1:7" s="5" customFormat="1" ht="19.5" customHeight="1" thickBot="1">
      <c r="A29" s="45" t="s">
        <v>10</v>
      </c>
      <c r="B29" s="43" t="s">
        <v>46</v>
      </c>
      <c r="C29" s="59">
        <f>+C25+C26+C27+C28</f>
        <v>1509</v>
      </c>
      <c r="D29" s="60">
        <f>+D25+D26+D27+D28</f>
        <v>964</v>
      </c>
      <c r="E29" s="61">
        <v>56.53526970954357</v>
      </c>
      <c r="G29" s="16"/>
    </row>
    <row r="30" spans="1:7" s="5" customFormat="1" ht="19.5" customHeight="1">
      <c r="A30" s="28"/>
      <c r="B30" s="37"/>
      <c r="C30" s="38"/>
      <c r="D30" s="38"/>
      <c r="E30" s="39"/>
      <c r="G30" s="20"/>
    </row>
    <row r="31" spans="1:8" s="17" customFormat="1" ht="36.75" customHeight="1">
      <c r="A31" s="63" t="s">
        <v>23</v>
      </c>
      <c r="B31" s="63"/>
      <c r="C31" s="63"/>
      <c r="D31" s="63"/>
      <c r="E31" s="63"/>
      <c r="F31" s="30"/>
      <c r="G31" s="30"/>
      <c r="H31" s="30"/>
    </row>
    <row r="32" spans="1:8" s="19" customFormat="1" ht="11.25">
      <c r="A32" s="31"/>
      <c r="B32" s="32"/>
      <c r="C32" s="32"/>
      <c r="D32" s="32"/>
      <c r="E32" s="32"/>
      <c r="F32" s="32"/>
      <c r="G32" s="32"/>
      <c r="H32" s="32"/>
    </row>
    <row r="33" spans="1:8" s="19" customFormat="1" ht="11.25">
      <c r="A33" s="33"/>
      <c r="B33" s="32"/>
      <c r="C33" s="34"/>
      <c r="D33" s="34"/>
      <c r="E33" s="34"/>
      <c r="F33" s="32"/>
      <c r="G33" s="32"/>
      <c r="H33" s="32"/>
    </row>
    <row r="34" spans="1:8" s="19" customFormat="1" ht="11.25">
      <c r="A34" s="29"/>
      <c r="B34" s="29"/>
      <c r="C34" s="29"/>
      <c r="D34" s="29"/>
      <c r="E34" s="29"/>
      <c r="F34" s="32"/>
      <c r="G34" s="32"/>
      <c r="H34" s="32"/>
    </row>
    <row r="35" spans="1:8" s="19" customFormat="1" ht="11.25">
      <c r="A35" s="35"/>
      <c r="B35" s="32"/>
      <c r="C35" s="36"/>
      <c r="D35" s="32"/>
      <c r="E35" s="32"/>
      <c r="F35" s="32"/>
      <c r="G35" s="32"/>
      <c r="H35" s="32"/>
    </row>
    <row r="36" s="19" customFormat="1" ht="11.25">
      <c r="C36" s="18"/>
    </row>
    <row r="37" s="19" customFormat="1" ht="11.25">
      <c r="C37" s="18"/>
    </row>
    <row r="38" s="19" customFormat="1" ht="11.25">
      <c r="C38" s="18"/>
    </row>
  </sheetData>
  <mergeCells count="2">
    <mergeCell ref="A3:E3"/>
    <mergeCell ref="A31:E31"/>
  </mergeCells>
  <printOptions horizontalCentered="1"/>
  <pageMargins left="0.3937007874015748" right="0.3937007874015748" top="0.47" bottom="0.984251968503937" header="0.5118110236220472" footer="0.5118110236220472"/>
  <pageSetup fitToHeight="1"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O66"/>
  <sheetViews>
    <sheetView showGridLines="0" tabSelected="1" workbookViewId="0" topLeftCell="A1">
      <selection activeCell="B4" sqref="B4"/>
    </sheetView>
  </sheetViews>
  <sheetFormatPr defaultColWidth="9.140625" defaultRowHeight="12.75"/>
  <cols>
    <col min="1" max="1" width="2.28125" style="64" customWidth="1"/>
    <col min="2" max="2" width="41.7109375" style="163" customWidth="1"/>
    <col min="3" max="3" width="7.57421875" style="164" customWidth="1"/>
    <col min="4" max="4" width="7.57421875" style="162" customWidth="1"/>
    <col min="5" max="5" width="7.8515625" style="163" bestFit="1" customWidth="1"/>
    <col min="6" max="6" width="2.00390625" style="164" customWidth="1"/>
    <col min="7" max="7" width="7.57421875" style="162" customWidth="1"/>
    <col min="8" max="8" width="7.57421875" style="163" customWidth="1"/>
    <col min="9" max="9" width="7.57421875" style="164" customWidth="1"/>
    <col min="10" max="10" width="7.57421875" style="162" customWidth="1"/>
    <col min="11" max="11" width="6.57421875" style="162" customWidth="1"/>
    <col min="12" max="12" width="1.57421875" style="68" customWidth="1"/>
    <col min="13" max="13" width="9.140625" style="69" customWidth="1"/>
    <col min="14" max="14" width="0" style="64" hidden="1" customWidth="1"/>
    <col min="15" max="16384" width="9.140625" style="64" customWidth="1"/>
  </cols>
  <sheetData>
    <row r="1" spans="2:11" ht="12">
      <c r="B1" s="65"/>
      <c r="C1" s="66"/>
      <c r="D1" s="67"/>
      <c r="E1" s="65"/>
      <c r="F1" s="66"/>
      <c r="G1" s="67"/>
      <c r="H1" s="65"/>
      <c r="I1" s="66"/>
      <c r="J1" s="67"/>
      <c r="K1" s="67"/>
    </row>
    <row r="2" spans="2:11" ht="12">
      <c r="B2" s="65"/>
      <c r="C2" s="66"/>
      <c r="D2" s="67"/>
      <c r="E2" s="65"/>
      <c r="F2" s="66"/>
      <c r="G2" s="67"/>
      <c r="H2" s="65"/>
      <c r="I2" s="66"/>
      <c r="J2" s="67"/>
      <c r="K2" s="67"/>
    </row>
    <row r="3" spans="2:11" ht="12.75">
      <c r="B3" s="70" t="s">
        <v>51</v>
      </c>
      <c r="C3" s="71"/>
      <c r="D3" s="71"/>
      <c r="E3" s="71"/>
      <c r="F3" s="71"/>
      <c r="G3" s="71"/>
      <c r="H3" s="71"/>
      <c r="I3" s="71"/>
      <c r="J3" s="71"/>
      <c r="K3" s="71"/>
    </row>
    <row r="4" spans="2:11" ht="12.75" thickBot="1">
      <c r="B4" s="65"/>
      <c r="C4" s="66"/>
      <c r="D4" s="67"/>
      <c r="E4" s="65"/>
      <c r="F4" s="66"/>
      <c r="G4" s="67"/>
      <c r="H4" s="65"/>
      <c r="I4" s="66"/>
      <c r="J4" s="67"/>
      <c r="K4" s="67"/>
    </row>
    <row r="5" spans="1:14" s="80" customFormat="1" ht="12.75" customHeight="1">
      <c r="A5" s="72"/>
      <c r="B5" s="73"/>
      <c r="C5" s="74"/>
      <c r="D5" s="75">
        <v>2005</v>
      </c>
      <c r="E5" s="76"/>
      <c r="F5" s="77"/>
      <c r="G5" s="74" t="s">
        <v>52</v>
      </c>
      <c r="H5" s="74"/>
      <c r="I5" s="74"/>
      <c r="J5" s="74"/>
      <c r="K5" s="74"/>
      <c r="L5" s="78"/>
      <c r="M5" s="79"/>
      <c r="N5" s="80" t="s">
        <v>53</v>
      </c>
    </row>
    <row r="6" spans="1:14" s="80" customFormat="1" ht="14.25" customHeight="1">
      <c r="A6" s="81"/>
      <c r="B6" s="82"/>
      <c r="C6" s="83" t="s">
        <v>54</v>
      </c>
      <c r="D6" s="83" t="s">
        <v>55</v>
      </c>
      <c r="E6" s="83" t="s">
        <v>56</v>
      </c>
      <c r="F6" s="84"/>
      <c r="G6" s="84" t="s">
        <v>57</v>
      </c>
      <c r="H6" s="85" t="s">
        <v>54</v>
      </c>
      <c r="I6" s="85" t="s">
        <v>55</v>
      </c>
      <c r="J6" s="85" t="s">
        <v>56</v>
      </c>
      <c r="K6" s="84" t="s">
        <v>58</v>
      </c>
      <c r="L6" s="86"/>
      <c r="M6" s="87"/>
      <c r="N6" s="88" t="s">
        <v>59</v>
      </c>
    </row>
    <row r="7" spans="1:13" s="95" customFormat="1" ht="9">
      <c r="A7" s="89"/>
      <c r="B7" s="90"/>
      <c r="C7" s="91" t="s">
        <v>60</v>
      </c>
      <c r="D7" s="91" t="s">
        <v>60</v>
      </c>
      <c r="E7" s="91" t="s">
        <v>60</v>
      </c>
      <c r="F7" s="84"/>
      <c r="G7" s="92" t="s">
        <v>61</v>
      </c>
      <c r="H7" s="92" t="s">
        <v>61</v>
      </c>
      <c r="I7" s="92" t="s">
        <v>61</v>
      </c>
      <c r="J7" s="92" t="s">
        <v>61</v>
      </c>
      <c r="K7" s="92" t="s">
        <v>61</v>
      </c>
      <c r="L7" s="93"/>
      <c r="M7" s="94"/>
    </row>
    <row r="8" spans="1:15" s="80" customFormat="1" ht="12.75" customHeight="1">
      <c r="A8" s="96" t="s">
        <v>2</v>
      </c>
      <c r="B8" s="96" t="s">
        <v>24</v>
      </c>
      <c r="C8" s="97">
        <v>971</v>
      </c>
      <c r="D8" s="97">
        <v>975</v>
      </c>
      <c r="E8" s="97">
        <v>933</v>
      </c>
      <c r="F8" s="98"/>
      <c r="G8" s="98">
        <v>914</v>
      </c>
      <c r="H8" s="98">
        <v>924</v>
      </c>
      <c r="I8" s="98">
        <v>937</v>
      </c>
      <c r="J8" s="98">
        <v>934</v>
      </c>
      <c r="K8" s="98">
        <v>927</v>
      </c>
      <c r="L8" s="99"/>
      <c r="M8" s="100"/>
      <c r="N8" s="101">
        <f aca="true" t="shared" si="0" ref="N8:N13">SUM(G8:J8)</f>
        <v>3709</v>
      </c>
      <c r="O8" s="102"/>
    </row>
    <row r="9" spans="1:15" s="80" customFormat="1" ht="12.75" customHeight="1">
      <c r="A9" s="96" t="s">
        <v>3</v>
      </c>
      <c r="B9" s="96" t="s">
        <v>25</v>
      </c>
      <c r="C9" s="103">
        <v>929</v>
      </c>
      <c r="D9" s="103">
        <v>844</v>
      </c>
      <c r="E9" s="103">
        <v>769</v>
      </c>
      <c r="F9" s="104"/>
      <c r="G9" s="104">
        <v>839</v>
      </c>
      <c r="H9" s="104">
        <v>800</v>
      </c>
      <c r="I9" s="104">
        <v>819</v>
      </c>
      <c r="J9" s="104">
        <v>781</v>
      </c>
      <c r="K9" s="105">
        <v>810</v>
      </c>
      <c r="L9" s="99"/>
      <c r="M9" s="100"/>
      <c r="N9" s="101">
        <f t="shared" si="0"/>
        <v>3239</v>
      </c>
      <c r="O9" s="102"/>
    </row>
    <row r="10" spans="1:15" s="80" customFormat="1" ht="23.25" customHeight="1">
      <c r="A10" s="96" t="s">
        <v>4</v>
      </c>
      <c r="B10" s="106" t="s">
        <v>26</v>
      </c>
      <c r="C10" s="103">
        <v>8</v>
      </c>
      <c r="D10" s="103">
        <v>17</v>
      </c>
      <c r="E10" s="103">
        <v>0</v>
      </c>
      <c r="F10" s="104"/>
      <c r="G10" s="104">
        <v>-28</v>
      </c>
      <c r="H10" s="104">
        <v>-21</v>
      </c>
      <c r="I10" s="104">
        <v>1</v>
      </c>
      <c r="J10" s="104">
        <v>1</v>
      </c>
      <c r="K10" s="105">
        <v>-12</v>
      </c>
      <c r="L10" s="99"/>
      <c r="M10" s="100"/>
      <c r="N10" s="101">
        <f t="shared" si="0"/>
        <v>-47</v>
      </c>
      <c r="O10" s="102" t="s">
        <v>62</v>
      </c>
    </row>
    <row r="11" spans="1:15" s="80" customFormat="1" ht="22.5" customHeight="1">
      <c r="A11" s="96" t="s">
        <v>5</v>
      </c>
      <c r="B11" s="106" t="s">
        <v>27</v>
      </c>
      <c r="C11" s="103">
        <v>202</v>
      </c>
      <c r="D11" s="103">
        <v>161</v>
      </c>
      <c r="E11" s="103">
        <v>65</v>
      </c>
      <c r="F11" s="104"/>
      <c r="G11" s="104">
        <v>45</v>
      </c>
      <c r="H11" s="104">
        <v>48</v>
      </c>
      <c r="I11" s="104">
        <v>122</v>
      </c>
      <c r="J11" s="104">
        <v>75</v>
      </c>
      <c r="K11" s="105">
        <v>73</v>
      </c>
      <c r="L11" s="99"/>
      <c r="M11" s="100"/>
      <c r="N11" s="101">
        <f t="shared" si="0"/>
        <v>290</v>
      </c>
      <c r="O11" s="102"/>
    </row>
    <row r="12" spans="1:15" s="80" customFormat="1" ht="12.75" customHeight="1">
      <c r="A12" s="96" t="s">
        <v>6</v>
      </c>
      <c r="B12" s="96" t="s">
        <v>28</v>
      </c>
      <c r="C12" s="103">
        <v>10</v>
      </c>
      <c r="D12" s="103">
        <v>64</v>
      </c>
      <c r="E12" s="103">
        <v>11</v>
      </c>
      <c r="F12" s="105"/>
      <c r="G12" s="105">
        <v>21</v>
      </c>
      <c r="H12" s="105">
        <v>15</v>
      </c>
      <c r="I12" s="105">
        <v>24</v>
      </c>
      <c r="J12" s="105">
        <v>14</v>
      </c>
      <c r="K12" s="105">
        <v>19</v>
      </c>
      <c r="L12" s="99"/>
      <c r="M12" s="100"/>
      <c r="N12" s="101">
        <f t="shared" si="0"/>
        <v>74</v>
      </c>
      <c r="O12" s="102"/>
    </row>
    <row r="13" spans="1:15" s="80" customFormat="1" ht="12.75" customHeight="1">
      <c r="A13" s="96" t="s">
        <v>7</v>
      </c>
      <c r="B13" s="96" t="s">
        <v>29</v>
      </c>
      <c r="C13" s="107">
        <v>120</v>
      </c>
      <c r="D13" s="107">
        <v>118</v>
      </c>
      <c r="E13" s="107">
        <v>64</v>
      </c>
      <c r="F13" s="104"/>
      <c r="G13" s="104">
        <v>85</v>
      </c>
      <c r="H13" s="104">
        <v>80</v>
      </c>
      <c r="I13" s="104">
        <v>65</v>
      </c>
      <c r="J13" s="104">
        <v>99</v>
      </c>
      <c r="K13" s="108">
        <v>82</v>
      </c>
      <c r="L13" s="99"/>
      <c r="M13" s="100"/>
      <c r="N13" s="109">
        <f t="shared" si="0"/>
        <v>329</v>
      </c>
      <c r="O13" s="102"/>
    </row>
    <row r="14" spans="1:15" s="118" customFormat="1" ht="15.75" customHeight="1">
      <c r="A14" s="110" t="s">
        <v>10</v>
      </c>
      <c r="B14" s="111" t="s">
        <v>30</v>
      </c>
      <c r="C14" s="112">
        <v>2240</v>
      </c>
      <c r="D14" s="112">
        <v>2179</v>
      </c>
      <c r="E14" s="112">
        <v>1842</v>
      </c>
      <c r="F14" s="113"/>
      <c r="G14" s="113">
        <v>1876</v>
      </c>
      <c r="H14" s="113">
        <v>1846</v>
      </c>
      <c r="I14" s="113">
        <v>1968</v>
      </c>
      <c r="J14" s="113">
        <v>1904</v>
      </c>
      <c r="K14" s="114">
        <v>1899</v>
      </c>
      <c r="L14" s="115"/>
      <c r="M14" s="100"/>
      <c r="N14" s="116">
        <f>+N8+N9+N10+N11+N12+N13</f>
        <v>7594</v>
      </c>
      <c r="O14" s="117"/>
    </row>
    <row r="15" spans="1:15" s="80" customFormat="1" ht="12.75" customHeight="1">
      <c r="A15" s="96" t="s">
        <v>8</v>
      </c>
      <c r="B15" s="96" t="s">
        <v>31</v>
      </c>
      <c r="C15" s="103">
        <v>-128</v>
      </c>
      <c r="D15" s="119">
        <v>-142</v>
      </c>
      <c r="E15" s="119">
        <v>-87</v>
      </c>
      <c r="F15" s="104"/>
      <c r="G15" s="104">
        <v>-153</v>
      </c>
      <c r="H15" s="104">
        <v>-82</v>
      </c>
      <c r="I15" s="104">
        <v>-155</v>
      </c>
      <c r="J15" s="104">
        <v>-149</v>
      </c>
      <c r="K15" s="98">
        <v>-135</v>
      </c>
      <c r="L15" s="99"/>
      <c r="M15" s="100"/>
      <c r="N15" s="101">
        <f>SUM(G15:J15)</f>
        <v>-539</v>
      </c>
      <c r="O15" s="102"/>
    </row>
    <row r="16" spans="1:15" s="80" customFormat="1" ht="22.5" customHeight="1">
      <c r="A16" s="96" t="s">
        <v>9</v>
      </c>
      <c r="B16" s="96" t="s">
        <v>32</v>
      </c>
      <c r="C16" s="103">
        <v>-1</v>
      </c>
      <c r="D16" s="107">
        <v>-2</v>
      </c>
      <c r="E16" s="107">
        <v>-1</v>
      </c>
      <c r="F16" s="108"/>
      <c r="G16" s="108">
        <v>50</v>
      </c>
      <c r="H16" s="108">
        <v>0</v>
      </c>
      <c r="I16" s="108">
        <v>-32</v>
      </c>
      <c r="J16" s="108">
        <v>-80</v>
      </c>
      <c r="K16" s="108">
        <v>-16</v>
      </c>
      <c r="L16" s="99"/>
      <c r="M16" s="100"/>
      <c r="N16" s="101">
        <f>SUM(G16:J16)</f>
        <v>-62</v>
      </c>
      <c r="O16" s="102"/>
    </row>
    <row r="17" spans="1:15" s="123" customFormat="1" ht="15.75" customHeight="1">
      <c r="A17" s="110" t="s">
        <v>10</v>
      </c>
      <c r="B17" s="111" t="s">
        <v>33</v>
      </c>
      <c r="C17" s="120">
        <v>2111</v>
      </c>
      <c r="D17" s="120">
        <v>2035</v>
      </c>
      <c r="E17" s="120">
        <v>1754</v>
      </c>
      <c r="F17" s="113"/>
      <c r="G17" s="113">
        <v>1773</v>
      </c>
      <c r="H17" s="113">
        <v>1764</v>
      </c>
      <c r="I17" s="113">
        <v>1781</v>
      </c>
      <c r="J17" s="113">
        <v>1675</v>
      </c>
      <c r="K17" s="113">
        <v>1748</v>
      </c>
      <c r="L17" s="121"/>
      <c r="M17" s="100"/>
      <c r="N17" s="116">
        <f>+N14+N15+N16</f>
        <v>6993</v>
      </c>
      <c r="O17" s="122"/>
    </row>
    <row r="18" spans="1:15" s="80" customFormat="1" ht="12.75" customHeight="1">
      <c r="A18" s="96" t="s">
        <v>11</v>
      </c>
      <c r="B18" s="96" t="s">
        <v>34</v>
      </c>
      <c r="C18" s="119">
        <v>-697</v>
      </c>
      <c r="D18" s="119">
        <v>-674</v>
      </c>
      <c r="E18" s="119">
        <v>-705</v>
      </c>
      <c r="F18" s="104"/>
      <c r="G18" s="104">
        <v>-741</v>
      </c>
      <c r="H18" s="104">
        <v>-693</v>
      </c>
      <c r="I18" s="104">
        <v>-705</v>
      </c>
      <c r="J18" s="104">
        <v>-698</v>
      </c>
      <c r="K18" s="105">
        <v>-709</v>
      </c>
      <c r="L18" s="99"/>
      <c r="M18" s="100"/>
      <c r="N18" s="101">
        <f>SUM(G18:J18)</f>
        <v>-2837</v>
      </c>
      <c r="O18" s="102"/>
    </row>
    <row r="19" spans="1:15" s="80" customFormat="1" ht="12.75" customHeight="1">
      <c r="A19" s="96" t="s">
        <v>12</v>
      </c>
      <c r="B19" s="96" t="s">
        <v>35</v>
      </c>
      <c r="C19" s="119">
        <v>-367</v>
      </c>
      <c r="D19" s="119">
        <v>-379</v>
      </c>
      <c r="E19" s="119">
        <v>-362</v>
      </c>
      <c r="F19" s="104"/>
      <c r="G19" s="104">
        <v>-421</v>
      </c>
      <c r="H19" s="104">
        <v>-383</v>
      </c>
      <c r="I19" s="104">
        <v>-395</v>
      </c>
      <c r="J19" s="104">
        <v>-367</v>
      </c>
      <c r="K19" s="105">
        <v>-391</v>
      </c>
      <c r="L19" s="99"/>
      <c r="M19" s="100"/>
      <c r="N19" s="101">
        <f>SUM(G19:J19)</f>
        <v>-1566</v>
      </c>
      <c r="O19" s="102"/>
    </row>
    <row r="20" spans="1:15" s="80" customFormat="1" ht="22.5" customHeight="1">
      <c r="A20" s="96" t="s">
        <v>13</v>
      </c>
      <c r="B20" s="106" t="s">
        <v>36</v>
      </c>
      <c r="C20" s="107">
        <v>-105</v>
      </c>
      <c r="D20" s="107">
        <v>-104</v>
      </c>
      <c r="E20" s="107">
        <v>-98</v>
      </c>
      <c r="F20" s="108"/>
      <c r="G20" s="108">
        <v>-139</v>
      </c>
      <c r="H20" s="108">
        <v>-110</v>
      </c>
      <c r="I20" s="108">
        <v>-110</v>
      </c>
      <c r="J20" s="108">
        <v>-100</v>
      </c>
      <c r="K20" s="105">
        <v>-115</v>
      </c>
      <c r="L20" s="99"/>
      <c r="M20" s="100"/>
      <c r="N20" s="109">
        <f>SUM(G20:J20)</f>
        <v>-459</v>
      </c>
      <c r="O20" s="102"/>
    </row>
    <row r="21" spans="1:15" s="80" customFormat="1" ht="12.75" customHeight="1">
      <c r="A21" s="96" t="s">
        <v>10</v>
      </c>
      <c r="B21" s="96" t="s">
        <v>37</v>
      </c>
      <c r="C21" s="103">
        <v>-1169</v>
      </c>
      <c r="D21" s="103">
        <v>-1157</v>
      </c>
      <c r="E21" s="103">
        <v>-1165</v>
      </c>
      <c r="F21" s="104"/>
      <c r="G21" s="104">
        <v>-1301</v>
      </c>
      <c r="H21" s="104">
        <v>-1186</v>
      </c>
      <c r="I21" s="104">
        <v>-1210</v>
      </c>
      <c r="J21" s="104">
        <v>-1165</v>
      </c>
      <c r="K21" s="98">
        <v>-1215</v>
      </c>
      <c r="L21" s="99"/>
      <c r="M21" s="100"/>
      <c r="N21" s="124">
        <f>+N18+N19+N20</f>
        <v>-4862</v>
      </c>
      <c r="O21" s="102"/>
    </row>
    <row r="22" spans="1:15" s="80" customFormat="1" ht="12.75" customHeight="1">
      <c r="A22" s="96" t="s">
        <v>14</v>
      </c>
      <c r="B22" s="96" t="s">
        <v>38</v>
      </c>
      <c r="C22" s="119">
        <v>8</v>
      </c>
      <c r="D22" s="119">
        <v>32</v>
      </c>
      <c r="E22" s="119">
        <v>11</v>
      </c>
      <c r="F22" s="104"/>
      <c r="G22" s="104">
        <v>33</v>
      </c>
      <c r="H22" s="104">
        <v>-2</v>
      </c>
      <c r="I22" s="104">
        <v>13</v>
      </c>
      <c r="J22" s="104">
        <v>5</v>
      </c>
      <c r="K22" s="105">
        <v>12</v>
      </c>
      <c r="L22" s="99"/>
      <c r="M22" s="100"/>
      <c r="N22" s="101">
        <f>SUM(G22:J22)</f>
        <v>49</v>
      </c>
      <c r="O22" s="102"/>
    </row>
    <row r="23" spans="1:15" s="80" customFormat="1" ht="12.75" customHeight="1">
      <c r="A23" s="96" t="s">
        <v>15</v>
      </c>
      <c r="B23" s="96" t="s">
        <v>39</v>
      </c>
      <c r="C23" s="119">
        <v>-1</v>
      </c>
      <c r="D23" s="119">
        <v>0</v>
      </c>
      <c r="E23" s="119">
        <v>0</v>
      </c>
      <c r="F23" s="104"/>
      <c r="G23" s="104">
        <v>-77</v>
      </c>
      <c r="H23" s="104">
        <v>0</v>
      </c>
      <c r="I23" s="104">
        <v>0</v>
      </c>
      <c r="J23" s="104">
        <v>0</v>
      </c>
      <c r="K23" s="105">
        <v>-19</v>
      </c>
      <c r="L23" s="99"/>
      <c r="M23" s="100"/>
      <c r="N23" s="101">
        <f>SUM(G23:J23)</f>
        <v>-77</v>
      </c>
      <c r="O23" s="102"/>
    </row>
    <row r="24" spans="1:15" s="80" customFormat="1" ht="12.75" customHeight="1">
      <c r="A24" s="96" t="s">
        <v>16</v>
      </c>
      <c r="B24" s="96" t="s">
        <v>40</v>
      </c>
      <c r="C24" s="119">
        <v>0</v>
      </c>
      <c r="D24" s="119">
        <v>13</v>
      </c>
      <c r="E24" s="119">
        <v>0</v>
      </c>
      <c r="F24" s="104"/>
      <c r="G24" s="104">
        <v>6</v>
      </c>
      <c r="H24" s="104">
        <v>3</v>
      </c>
      <c r="I24" s="104">
        <v>0</v>
      </c>
      <c r="J24" s="104">
        <v>0</v>
      </c>
      <c r="K24" s="105">
        <v>2</v>
      </c>
      <c r="L24" s="99"/>
      <c r="M24" s="100"/>
      <c r="N24" s="101">
        <f>SUM(G24:J24)</f>
        <v>9</v>
      </c>
      <c r="O24" s="102"/>
    </row>
    <row r="25" spans="1:15" s="80" customFormat="1" ht="12.75" customHeight="1">
      <c r="A25" s="96" t="s">
        <v>17</v>
      </c>
      <c r="B25" s="96" t="s">
        <v>41</v>
      </c>
      <c r="C25" s="119">
        <v>-16</v>
      </c>
      <c r="D25" s="107">
        <v>-80</v>
      </c>
      <c r="E25" s="107">
        <v>-28</v>
      </c>
      <c r="F25" s="104"/>
      <c r="G25" s="104">
        <v>-107</v>
      </c>
      <c r="H25" s="104">
        <v>-20</v>
      </c>
      <c r="I25" s="104">
        <v>-35</v>
      </c>
      <c r="J25" s="104">
        <v>-17</v>
      </c>
      <c r="K25" s="108">
        <v>-45</v>
      </c>
      <c r="L25" s="99"/>
      <c r="M25" s="100"/>
      <c r="N25" s="101">
        <f>SUM(G25:J25)</f>
        <v>-179</v>
      </c>
      <c r="O25" s="102"/>
    </row>
    <row r="26" spans="1:15" s="118" customFormat="1" ht="15.75" customHeight="1">
      <c r="A26" s="110" t="s">
        <v>10</v>
      </c>
      <c r="B26" s="111" t="s">
        <v>42</v>
      </c>
      <c r="C26" s="120">
        <v>933</v>
      </c>
      <c r="D26" s="120">
        <v>843</v>
      </c>
      <c r="E26" s="120">
        <v>572</v>
      </c>
      <c r="F26" s="113"/>
      <c r="G26" s="113">
        <v>327</v>
      </c>
      <c r="H26" s="113">
        <v>559</v>
      </c>
      <c r="I26" s="113">
        <v>549</v>
      </c>
      <c r="J26" s="113">
        <v>498</v>
      </c>
      <c r="K26" s="113">
        <v>483</v>
      </c>
      <c r="L26" s="115"/>
      <c r="M26" s="100"/>
      <c r="N26" s="116">
        <f>+N17+N21+N22+N23+N24+N25</f>
        <v>1933</v>
      </c>
      <c r="O26" s="117"/>
    </row>
    <row r="27" spans="1:15" s="80" customFormat="1" ht="12.75" customHeight="1">
      <c r="A27" s="96" t="s">
        <v>18</v>
      </c>
      <c r="B27" s="96" t="s">
        <v>43</v>
      </c>
      <c r="C27" s="119">
        <v>-297</v>
      </c>
      <c r="D27" s="119">
        <v>-269</v>
      </c>
      <c r="E27" s="119">
        <v>-225</v>
      </c>
      <c r="F27" s="105"/>
      <c r="G27" s="104">
        <v>-86</v>
      </c>
      <c r="H27" s="105">
        <v>-215</v>
      </c>
      <c r="I27" s="105">
        <v>-227</v>
      </c>
      <c r="J27" s="105">
        <v>-217</v>
      </c>
      <c r="K27" s="105">
        <v>-186</v>
      </c>
      <c r="L27" s="99"/>
      <c r="M27" s="100"/>
      <c r="N27" s="101">
        <f>SUM(G27:J27)</f>
        <v>-745</v>
      </c>
      <c r="O27" s="102"/>
    </row>
    <row r="28" spans="1:15" s="80" customFormat="1" ht="22.5" customHeight="1">
      <c r="A28" s="96" t="s">
        <v>19</v>
      </c>
      <c r="B28" s="106" t="s">
        <v>44</v>
      </c>
      <c r="C28" s="119">
        <v>0</v>
      </c>
      <c r="D28" s="119">
        <v>0</v>
      </c>
      <c r="E28" s="119">
        <v>0</v>
      </c>
      <c r="F28" s="104"/>
      <c r="G28" s="104">
        <v>61</v>
      </c>
      <c r="H28" s="104">
        <v>0</v>
      </c>
      <c r="I28" s="104">
        <v>0</v>
      </c>
      <c r="J28" s="104">
        <v>55</v>
      </c>
      <c r="K28" s="105">
        <v>29</v>
      </c>
      <c r="L28" s="99"/>
      <c r="M28" s="100"/>
      <c r="N28" s="101">
        <f>SUM(G28:J28)</f>
        <v>116</v>
      </c>
      <c r="O28" s="102"/>
    </row>
    <row r="29" spans="1:15" s="80" customFormat="1" ht="12.75" customHeight="1">
      <c r="A29" s="96" t="s">
        <v>20</v>
      </c>
      <c r="B29" s="125" t="s">
        <v>45</v>
      </c>
      <c r="C29" s="119">
        <v>-21</v>
      </c>
      <c r="D29" s="107">
        <v>-13</v>
      </c>
      <c r="E29" s="107">
        <v>-14</v>
      </c>
      <c r="F29" s="108"/>
      <c r="G29" s="108">
        <v>-10</v>
      </c>
      <c r="H29" s="108">
        <v>-11</v>
      </c>
      <c r="I29" s="108">
        <v>-15</v>
      </c>
      <c r="J29" s="108">
        <v>-12</v>
      </c>
      <c r="K29" s="105">
        <v>-12</v>
      </c>
      <c r="L29" s="99"/>
      <c r="M29" s="100"/>
      <c r="N29" s="101">
        <f>SUM(G29:J29)</f>
        <v>-48</v>
      </c>
      <c r="O29" s="102"/>
    </row>
    <row r="30" spans="1:15" s="118" customFormat="1" ht="15.75" customHeight="1" thickBot="1">
      <c r="A30" s="110" t="s">
        <v>10</v>
      </c>
      <c r="B30" s="111" t="s">
        <v>46</v>
      </c>
      <c r="C30" s="126">
        <v>615</v>
      </c>
      <c r="D30" s="126">
        <v>561</v>
      </c>
      <c r="E30" s="126">
        <v>333</v>
      </c>
      <c r="F30" s="127"/>
      <c r="G30" s="127">
        <v>292</v>
      </c>
      <c r="H30" s="127">
        <v>333</v>
      </c>
      <c r="I30" s="127">
        <v>307</v>
      </c>
      <c r="J30" s="127">
        <v>324</v>
      </c>
      <c r="K30" s="127">
        <v>314</v>
      </c>
      <c r="L30" s="115"/>
      <c r="M30" s="100"/>
      <c r="N30" s="128">
        <f>+N26+N27+N28+N29</f>
        <v>1256</v>
      </c>
      <c r="O30" s="117"/>
    </row>
    <row r="31" spans="2:15" s="129" customFormat="1" ht="6" customHeight="1">
      <c r="B31" s="130"/>
      <c r="C31" s="131"/>
      <c r="D31" s="131"/>
      <c r="E31" s="131"/>
      <c r="F31" s="132"/>
      <c r="G31" s="132"/>
      <c r="H31" s="132"/>
      <c r="I31" s="132"/>
      <c r="J31" s="132"/>
      <c r="K31" s="131"/>
      <c r="L31" s="133"/>
      <c r="M31" s="134"/>
      <c r="N31" s="135"/>
      <c r="O31" s="135"/>
    </row>
    <row r="32" spans="1:15" s="129" customFormat="1" ht="25.5" customHeight="1">
      <c r="A32" s="63" t="s">
        <v>63</v>
      </c>
      <c r="B32" s="63"/>
      <c r="C32" s="63"/>
      <c r="D32" s="63"/>
      <c r="E32" s="63"/>
      <c r="F32" s="63"/>
      <c r="G32" s="63"/>
      <c r="H32" s="63"/>
      <c r="I32" s="63"/>
      <c r="J32" s="63"/>
      <c r="K32" s="63"/>
      <c r="L32" s="133"/>
      <c r="M32" s="136"/>
      <c r="N32" s="135"/>
      <c r="O32" s="135"/>
    </row>
    <row r="33" spans="1:15" s="129" customFormat="1" ht="12.75" customHeight="1">
      <c r="A33" s="137"/>
      <c r="B33" s="138"/>
      <c r="C33" s="131"/>
      <c r="D33" s="139"/>
      <c r="E33" s="139"/>
      <c r="F33" s="131"/>
      <c r="G33" s="131"/>
      <c r="H33" s="131"/>
      <c r="I33" s="131"/>
      <c r="J33" s="131"/>
      <c r="K33" s="131"/>
      <c r="L33" s="133"/>
      <c r="M33" s="134"/>
      <c r="N33" s="135"/>
      <c r="O33" s="135"/>
    </row>
    <row r="34" spans="1:15" s="146" customFormat="1" ht="15.75" customHeight="1">
      <c r="A34" s="140"/>
      <c r="B34" s="141"/>
      <c r="C34" s="142"/>
      <c r="D34" s="142"/>
      <c r="E34" s="142"/>
      <c r="F34" s="142"/>
      <c r="G34" s="142"/>
      <c r="H34" s="142"/>
      <c r="I34" s="142"/>
      <c r="J34" s="142"/>
      <c r="K34" s="142"/>
      <c r="L34" s="143"/>
      <c r="M34" s="144"/>
      <c r="N34" s="145"/>
      <c r="O34" s="145"/>
    </row>
    <row r="35" spans="1:15" s="80" customFormat="1" ht="15.75" customHeight="1">
      <c r="A35" s="147"/>
      <c r="B35" s="148"/>
      <c r="C35" s="99"/>
      <c r="D35" s="99"/>
      <c r="E35" s="99"/>
      <c r="F35" s="99"/>
      <c r="G35" s="99"/>
      <c r="H35" s="99"/>
      <c r="I35" s="99"/>
      <c r="J35" s="99"/>
      <c r="K35" s="99"/>
      <c r="L35" s="99"/>
      <c r="M35" s="100"/>
      <c r="N35" s="102"/>
      <c r="O35" s="102"/>
    </row>
    <row r="36" spans="1:15" s="146" customFormat="1" ht="15.75" customHeight="1">
      <c r="A36" s="140"/>
      <c r="B36" s="149"/>
      <c r="C36" s="143"/>
      <c r="D36" s="99"/>
      <c r="E36" s="99"/>
      <c r="F36" s="143"/>
      <c r="G36" s="143"/>
      <c r="H36" s="143"/>
      <c r="I36" s="143"/>
      <c r="J36" s="143"/>
      <c r="K36" s="143"/>
      <c r="L36" s="143"/>
      <c r="M36" s="144"/>
      <c r="N36" s="145"/>
      <c r="O36" s="145"/>
    </row>
    <row r="37" spans="1:15" s="80" customFormat="1" ht="15.75" customHeight="1">
      <c r="A37" s="147"/>
      <c r="B37" s="148"/>
      <c r="C37" s="99"/>
      <c r="D37" s="99"/>
      <c r="E37" s="99"/>
      <c r="F37" s="99"/>
      <c r="G37" s="99"/>
      <c r="H37" s="99"/>
      <c r="I37" s="99"/>
      <c r="J37" s="99"/>
      <c r="K37" s="99"/>
      <c r="L37" s="99"/>
      <c r="M37" s="100"/>
      <c r="N37" s="102"/>
      <c r="O37" s="102"/>
    </row>
    <row r="38" spans="1:15" s="80" customFormat="1" ht="18" customHeight="1">
      <c r="A38" s="147"/>
      <c r="B38" s="148"/>
      <c r="C38" s="99"/>
      <c r="D38" s="143"/>
      <c r="E38" s="143"/>
      <c r="F38" s="99"/>
      <c r="G38" s="99"/>
      <c r="H38" s="99"/>
      <c r="I38" s="99"/>
      <c r="J38" s="150"/>
      <c r="K38" s="99"/>
      <c r="L38" s="99"/>
      <c r="M38" s="100"/>
      <c r="N38" s="102"/>
      <c r="O38" s="102"/>
    </row>
    <row r="39" spans="1:15" s="80" customFormat="1" ht="15.75" customHeight="1">
      <c r="A39" s="147"/>
      <c r="B39" s="148"/>
      <c r="C39" s="99"/>
      <c r="D39" s="151"/>
      <c r="E39" s="152"/>
      <c r="F39" s="99"/>
      <c r="G39" s="99"/>
      <c r="H39" s="99"/>
      <c r="I39" s="99"/>
      <c r="J39" s="99"/>
      <c r="K39" s="99"/>
      <c r="L39" s="99"/>
      <c r="M39" s="100"/>
      <c r="N39" s="102"/>
      <c r="O39" s="102"/>
    </row>
    <row r="40" spans="1:15" s="146" customFormat="1" ht="15.75" customHeight="1">
      <c r="A40" s="140"/>
      <c r="B40" s="149"/>
      <c r="C40" s="143"/>
      <c r="D40" s="151"/>
      <c r="E40" s="152"/>
      <c r="F40" s="143"/>
      <c r="G40" s="143"/>
      <c r="H40" s="143"/>
      <c r="I40" s="143"/>
      <c r="J40" s="143"/>
      <c r="K40" s="143"/>
      <c r="L40" s="143"/>
      <c r="M40" s="144"/>
      <c r="N40" s="145"/>
      <c r="O40" s="145"/>
    </row>
    <row r="41" spans="2:15" s="80" customFormat="1" ht="9">
      <c r="B41" s="152"/>
      <c r="C41" s="153"/>
      <c r="D41" s="154"/>
      <c r="E41" s="155"/>
      <c r="F41" s="153"/>
      <c r="G41" s="151"/>
      <c r="H41" s="152"/>
      <c r="I41" s="153"/>
      <c r="J41" s="151"/>
      <c r="K41" s="151"/>
      <c r="L41" s="156"/>
      <c r="M41" s="157"/>
      <c r="N41" s="102"/>
      <c r="O41" s="102"/>
    </row>
    <row r="42" spans="2:15" s="80" customFormat="1" ht="9">
      <c r="B42" s="152"/>
      <c r="C42" s="153"/>
      <c r="D42" s="154"/>
      <c r="E42" s="155"/>
      <c r="F42" s="153"/>
      <c r="G42" s="151"/>
      <c r="H42" s="152"/>
      <c r="I42" s="153"/>
      <c r="J42" s="151"/>
      <c r="K42" s="151"/>
      <c r="L42" s="156"/>
      <c r="M42" s="157"/>
      <c r="N42" s="102"/>
      <c r="O42" s="102"/>
    </row>
    <row r="43" spans="2:15" ht="12">
      <c r="B43" s="155"/>
      <c r="C43" s="158"/>
      <c r="D43" s="154"/>
      <c r="E43" s="155"/>
      <c r="F43" s="158"/>
      <c r="G43" s="154"/>
      <c r="H43" s="155"/>
      <c r="I43" s="158"/>
      <c r="J43" s="154"/>
      <c r="K43" s="154"/>
      <c r="L43" s="159"/>
      <c r="M43" s="160"/>
      <c r="N43" s="161"/>
      <c r="O43" s="161"/>
    </row>
    <row r="44" spans="2:15" ht="12">
      <c r="B44" s="155"/>
      <c r="C44" s="158"/>
      <c r="D44" s="154"/>
      <c r="E44" s="155"/>
      <c r="F44" s="158"/>
      <c r="G44" s="154"/>
      <c r="H44" s="155"/>
      <c r="I44" s="158"/>
      <c r="J44" s="154"/>
      <c r="K44" s="154"/>
      <c r="L44" s="159"/>
      <c r="M44" s="160"/>
      <c r="N44" s="161"/>
      <c r="O44" s="161"/>
    </row>
    <row r="45" spans="2:15" ht="12">
      <c r="B45" s="155"/>
      <c r="C45" s="158"/>
      <c r="D45" s="154"/>
      <c r="E45" s="155"/>
      <c r="F45" s="158"/>
      <c r="G45" s="154"/>
      <c r="H45" s="155"/>
      <c r="I45" s="158"/>
      <c r="J45" s="154"/>
      <c r="K45" s="154"/>
      <c r="L45" s="159"/>
      <c r="M45" s="160"/>
      <c r="N45" s="161"/>
      <c r="O45" s="161"/>
    </row>
    <row r="46" spans="2:15" ht="12">
      <c r="B46" s="155"/>
      <c r="C46" s="158"/>
      <c r="D46" s="154"/>
      <c r="E46" s="155"/>
      <c r="F46" s="158"/>
      <c r="G46" s="154"/>
      <c r="H46" s="155"/>
      <c r="I46" s="158"/>
      <c r="J46" s="154"/>
      <c r="K46" s="154"/>
      <c r="L46" s="159"/>
      <c r="M46" s="160"/>
      <c r="N46" s="161"/>
      <c r="O46" s="161"/>
    </row>
    <row r="47" spans="2:15" ht="12">
      <c r="B47" s="155"/>
      <c r="C47" s="158"/>
      <c r="D47" s="154"/>
      <c r="E47" s="155"/>
      <c r="F47" s="158"/>
      <c r="G47" s="154"/>
      <c r="H47" s="155"/>
      <c r="I47" s="158"/>
      <c r="J47" s="154"/>
      <c r="K47" s="154"/>
      <c r="L47" s="159"/>
      <c r="M47" s="160"/>
      <c r="N47" s="161"/>
      <c r="O47" s="161"/>
    </row>
    <row r="48" spans="2:15" ht="12">
      <c r="B48" s="155"/>
      <c r="C48" s="158"/>
      <c r="D48" s="154"/>
      <c r="E48" s="155"/>
      <c r="F48" s="158"/>
      <c r="G48" s="154"/>
      <c r="H48" s="155"/>
      <c r="I48" s="158"/>
      <c r="J48" s="154"/>
      <c r="K48" s="154"/>
      <c r="L48" s="159"/>
      <c r="M48" s="160"/>
      <c r="N48" s="161"/>
      <c r="O48" s="161"/>
    </row>
    <row r="49" spans="2:15" ht="12">
      <c r="B49" s="155"/>
      <c r="C49" s="158"/>
      <c r="D49" s="154"/>
      <c r="E49" s="155"/>
      <c r="F49" s="158"/>
      <c r="G49" s="154"/>
      <c r="H49" s="155"/>
      <c r="I49" s="158"/>
      <c r="J49" s="154"/>
      <c r="K49" s="154"/>
      <c r="L49" s="159"/>
      <c r="M49" s="160"/>
      <c r="N49" s="161"/>
      <c r="O49" s="161"/>
    </row>
    <row r="50" spans="2:15" ht="12">
      <c r="B50" s="155"/>
      <c r="C50" s="158"/>
      <c r="D50" s="154"/>
      <c r="E50" s="155"/>
      <c r="F50" s="158"/>
      <c r="G50" s="154"/>
      <c r="H50" s="155"/>
      <c r="I50" s="158"/>
      <c r="J50" s="154"/>
      <c r="K50" s="154"/>
      <c r="L50" s="159"/>
      <c r="M50" s="160"/>
      <c r="N50" s="161"/>
      <c r="O50" s="161"/>
    </row>
    <row r="51" spans="2:15" ht="12">
      <c r="B51" s="155"/>
      <c r="C51" s="158"/>
      <c r="D51" s="154"/>
      <c r="E51" s="155"/>
      <c r="F51" s="158"/>
      <c r="G51" s="154"/>
      <c r="H51" s="155"/>
      <c r="I51" s="158"/>
      <c r="J51" s="154"/>
      <c r="K51" s="154"/>
      <c r="L51" s="159"/>
      <c r="M51" s="160"/>
      <c r="N51" s="161"/>
      <c r="O51" s="161"/>
    </row>
    <row r="52" spans="2:15" ht="12">
      <c r="B52" s="155"/>
      <c r="C52" s="158"/>
      <c r="D52" s="154"/>
      <c r="E52" s="155"/>
      <c r="F52" s="158"/>
      <c r="G52" s="154"/>
      <c r="H52" s="155"/>
      <c r="I52" s="158"/>
      <c r="J52" s="154"/>
      <c r="K52" s="154"/>
      <c r="L52" s="159"/>
      <c r="M52" s="160"/>
      <c r="N52" s="161"/>
      <c r="O52" s="161"/>
    </row>
    <row r="53" spans="2:15" ht="12">
      <c r="B53" s="155"/>
      <c r="C53" s="158"/>
      <c r="D53" s="154"/>
      <c r="E53" s="155"/>
      <c r="F53" s="158"/>
      <c r="G53" s="154"/>
      <c r="H53" s="155"/>
      <c r="I53" s="158"/>
      <c r="J53" s="154"/>
      <c r="K53" s="154"/>
      <c r="L53" s="159"/>
      <c r="M53" s="160"/>
      <c r="N53" s="161"/>
      <c r="O53" s="161"/>
    </row>
    <row r="54" spans="2:15" ht="12">
      <c r="B54" s="155"/>
      <c r="C54" s="158"/>
      <c r="D54" s="154"/>
      <c r="E54" s="155"/>
      <c r="F54" s="158"/>
      <c r="G54" s="154"/>
      <c r="H54" s="155"/>
      <c r="I54" s="158"/>
      <c r="J54" s="154"/>
      <c r="K54" s="154"/>
      <c r="L54" s="159"/>
      <c r="M54" s="160"/>
      <c r="N54" s="161"/>
      <c r="O54" s="161"/>
    </row>
    <row r="55" spans="2:15" ht="12">
      <c r="B55" s="155"/>
      <c r="C55" s="158"/>
      <c r="D55" s="154"/>
      <c r="E55" s="155"/>
      <c r="F55" s="158"/>
      <c r="G55" s="154"/>
      <c r="H55" s="155"/>
      <c r="I55" s="158"/>
      <c r="J55" s="154"/>
      <c r="K55" s="154"/>
      <c r="L55" s="159"/>
      <c r="M55" s="160"/>
      <c r="N55" s="161"/>
      <c r="O55" s="161"/>
    </row>
    <row r="56" spans="2:15" ht="12">
      <c r="B56" s="155"/>
      <c r="C56" s="158"/>
      <c r="D56" s="154"/>
      <c r="E56" s="155"/>
      <c r="F56" s="158"/>
      <c r="G56" s="154"/>
      <c r="H56" s="155"/>
      <c r="I56" s="158"/>
      <c r="J56" s="154"/>
      <c r="K56" s="154"/>
      <c r="L56" s="159"/>
      <c r="M56" s="160"/>
      <c r="N56" s="161"/>
      <c r="O56" s="161"/>
    </row>
    <row r="57" spans="2:15" ht="12">
      <c r="B57" s="155"/>
      <c r="C57" s="158"/>
      <c r="E57" s="155"/>
      <c r="F57" s="158"/>
      <c r="G57" s="154"/>
      <c r="H57" s="155"/>
      <c r="I57" s="158"/>
      <c r="J57" s="154"/>
      <c r="K57" s="154"/>
      <c r="L57" s="159"/>
      <c r="M57" s="160"/>
      <c r="N57" s="161"/>
      <c r="O57" s="161"/>
    </row>
    <row r="58" spans="2:15" ht="12">
      <c r="B58" s="155"/>
      <c r="C58" s="158"/>
      <c r="E58" s="155"/>
      <c r="F58" s="158"/>
      <c r="G58" s="154"/>
      <c r="H58" s="155"/>
      <c r="I58" s="158"/>
      <c r="J58" s="154"/>
      <c r="K58" s="154"/>
      <c r="L58" s="159"/>
      <c r="M58" s="160"/>
      <c r="N58" s="161"/>
      <c r="O58" s="161"/>
    </row>
    <row r="59" spans="5:15" ht="12">
      <c r="E59" s="155"/>
      <c r="F59" s="158"/>
      <c r="G59" s="154"/>
      <c r="H59" s="155"/>
      <c r="I59" s="158"/>
      <c r="J59" s="154"/>
      <c r="K59" s="154"/>
      <c r="L59" s="159"/>
      <c r="M59" s="160"/>
      <c r="N59" s="161"/>
      <c r="O59" s="161"/>
    </row>
    <row r="60" spans="5:15" ht="12">
      <c r="E60" s="155"/>
      <c r="F60" s="158"/>
      <c r="G60" s="154"/>
      <c r="H60" s="155"/>
      <c r="I60" s="158"/>
      <c r="J60" s="154"/>
      <c r="K60" s="154"/>
      <c r="L60" s="159"/>
      <c r="M60" s="160"/>
      <c r="N60" s="161"/>
      <c r="O60" s="161"/>
    </row>
    <row r="61" spans="5:15" ht="12">
      <c r="E61" s="155"/>
      <c r="F61" s="158"/>
      <c r="G61" s="154"/>
      <c r="H61" s="155"/>
      <c r="I61" s="158"/>
      <c r="J61" s="154"/>
      <c r="K61" s="154"/>
      <c r="L61" s="159"/>
      <c r="M61" s="160"/>
      <c r="N61" s="161"/>
      <c r="O61" s="161"/>
    </row>
    <row r="62" spans="5:15" ht="12">
      <c r="E62" s="155"/>
      <c r="F62" s="158"/>
      <c r="G62" s="154"/>
      <c r="H62" s="155"/>
      <c r="I62" s="158"/>
      <c r="J62" s="154"/>
      <c r="K62" s="154"/>
      <c r="L62" s="159"/>
      <c r="M62" s="160"/>
      <c r="N62" s="161"/>
      <c r="O62" s="161"/>
    </row>
    <row r="63" spans="5:15" ht="12">
      <c r="E63" s="155"/>
      <c r="F63" s="158"/>
      <c r="G63" s="154"/>
      <c r="H63" s="155"/>
      <c r="I63" s="158"/>
      <c r="J63" s="154"/>
      <c r="K63" s="154"/>
      <c r="L63" s="159"/>
      <c r="M63" s="160"/>
      <c r="N63" s="161"/>
      <c r="O63" s="161"/>
    </row>
    <row r="64" spans="5:15" ht="12">
      <c r="E64" s="155"/>
      <c r="F64" s="158"/>
      <c r="G64" s="154"/>
      <c r="H64" s="155"/>
      <c r="I64" s="158"/>
      <c r="J64" s="154"/>
      <c r="K64" s="154"/>
      <c r="L64" s="159"/>
      <c r="M64" s="160"/>
      <c r="N64" s="161"/>
      <c r="O64" s="161"/>
    </row>
    <row r="65" spans="6:15" ht="12">
      <c r="F65" s="158"/>
      <c r="G65" s="154"/>
      <c r="H65" s="155"/>
      <c r="I65" s="158"/>
      <c r="J65" s="154"/>
      <c r="K65" s="154"/>
      <c r="L65" s="159"/>
      <c r="M65" s="160"/>
      <c r="N65" s="161"/>
      <c r="O65" s="161"/>
    </row>
    <row r="66" spans="6:15" ht="12">
      <c r="F66" s="158"/>
      <c r="G66" s="154"/>
      <c r="H66" s="155"/>
      <c r="I66" s="158"/>
      <c r="J66" s="154"/>
      <c r="K66" s="154"/>
      <c r="L66" s="159"/>
      <c r="M66" s="160"/>
      <c r="N66" s="161"/>
      <c r="O66" s="161"/>
    </row>
  </sheetData>
  <mergeCells count="2">
    <mergeCell ref="B3:K3"/>
    <mergeCell ref="A32:K32"/>
  </mergeCells>
  <printOptions horizontalCentered="1"/>
  <pageMargins left="0.18" right="0.17" top="0.984251968503937" bottom="0.984251968503937" header="0.5118110236220472" footer="0.5118110236220472"/>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1:G43"/>
  <sheetViews>
    <sheetView showGridLines="0" workbookViewId="0" topLeftCell="A1">
      <selection activeCell="B2" sqref="B2"/>
    </sheetView>
  </sheetViews>
  <sheetFormatPr defaultColWidth="9.140625" defaultRowHeight="12.75"/>
  <cols>
    <col min="1" max="1" width="2.7109375" style="2" customWidth="1"/>
    <col min="2" max="2" width="47.7109375" style="2" customWidth="1"/>
    <col min="3" max="3" width="12.7109375" style="4" customWidth="1"/>
    <col min="4" max="4" width="12.7109375" style="2" customWidth="1"/>
    <col min="5" max="5" width="13.7109375" style="2" customWidth="1"/>
    <col min="6" max="6" width="3.7109375" style="2" customWidth="1"/>
    <col min="7" max="16384" width="9.140625" style="2" customWidth="1"/>
  </cols>
  <sheetData>
    <row r="1" spans="1:7" ht="12.75">
      <c r="A1" s="165"/>
      <c r="B1" s="165"/>
      <c r="C1" s="166"/>
      <c r="D1" s="165"/>
      <c r="E1" s="165"/>
      <c r="F1" s="165"/>
      <c r="G1" s="165"/>
    </row>
    <row r="2" spans="1:7" ht="12.75">
      <c r="A2" s="165"/>
      <c r="B2" s="165"/>
      <c r="C2" s="166"/>
      <c r="D2" s="165"/>
      <c r="E2" s="165"/>
      <c r="F2" s="165"/>
      <c r="G2" s="165"/>
    </row>
    <row r="3" spans="1:7" ht="18.75" customHeight="1">
      <c r="A3" s="62" t="s">
        <v>64</v>
      </c>
      <c r="B3" s="62"/>
      <c r="C3" s="62"/>
      <c r="D3" s="62"/>
      <c r="E3" s="62"/>
      <c r="F3" s="165"/>
      <c r="G3" s="165"/>
    </row>
    <row r="4" spans="1:7" ht="12.75" customHeight="1" thickBot="1">
      <c r="A4" s="165"/>
      <c r="B4" s="167"/>
      <c r="C4" s="168"/>
      <c r="D4" s="167"/>
      <c r="E4" s="167"/>
      <c r="F4" s="165"/>
      <c r="G4" s="165"/>
    </row>
    <row r="5" spans="1:7" ht="22.5" customHeight="1">
      <c r="A5" s="169"/>
      <c r="B5" s="169"/>
      <c r="C5" s="170" t="s">
        <v>65</v>
      </c>
      <c r="D5" s="171" t="s">
        <v>66</v>
      </c>
      <c r="E5" s="172" t="s">
        <v>67</v>
      </c>
      <c r="F5" s="165"/>
      <c r="G5" s="165"/>
    </row>
    <row r="6" spans="1:7" s="178" customFormat="1" ht="12" customHeight="1">
      <c r="A6" s="173"/>
      <c r="B6" s="173"/>
      <c r="C6" s="174" t="s">
        <v>68</v>
      </c>
      <c r="D6" s="175" t="s">
        <v>68</v>
      </c>
      <c r="E6" s="176" t="s">
        <v>69</v>
      </c>
      <c r="F6" s="177"/>
      <c r="G6" s="177"/>
    </row>
    <row r="7" spans="1:7" s="184" customFormat="1" ht="27" customHeight="1">
      <c r="A7" s="179" t="s">
        <v>70</v>
      </c>
      <c r="B7" s="179"/>
      <c r="C7" s="180"/>
      <c r="D7" s="181"/>
      <c r="E7" s="182"/>
      <c r="F7" s="183"/>
      <c r="G7" s="183"/>
    </row>
    <row r="8" spans="1:7" ht="12.75" customHeight="1">
      <c r="A8" s="183" t="s">
        <v>2</v>
      </c>
      <c r="B8" s="185" t="s">
        <v>71</v>
      </c>
      <c r="C8" s="186">
        <v>870</v>
      </c>
      <c r="D8" s="187">
        <v>1364</v>
      </c>
      <c r="E8" s="188">
        <v>-36.21700879765396</v>
      </c>
      <c r="F8" s="165"/>
      <c r="G8" s="165"/>
    </row>
    <row r="9" spans="1:7" ht="24" customHeight="1">
      <c r="A9" s="189" t="s">
        <v>3</v>
      </c>
      <c r="B9" s="190" t="s">
        <v>72</v>
      </c>
      <c r="C9" s="186">
        <v>90678</v>
      </c>
      <c r="D9" s="187">
        <f>80353-382-1741</f>
        <v>78230</v>
      </c>
      <c r="E9" s="188">
        <v>15.912054199156334</v>
      </c>
      <c r="F9" s="165"/>
      <c r="G9" s="165"/>
    </row>
    <row r="10" spans="1:7" ht="12.75" customHeight="1">
      <c r="A10" s="183" t="s">
        <v>4</v>
      </c>
      <c r="B10" s="185" t="s">
        <v>73</v>
      </c>
      <c r="C10" s="186">
        <v>2175</v>
      </c>
      <c r="D10" s="187">
        <f>1818</f>
        <v>1818</v>
      </c>
      <c r="E10" s="188">
        <v>19.636963696369648</v>
      </c>
      <c r="F10" s="165"/>
      <c r="G10" s="165"/>
    </row>
    <row r="11" spans="1:7" ht="12.75" customHeight="1">
      <c r="A11" s="183" t="s">
        <v>5</v>
      </c>
      <c r="B11" s="185" t="s">
        <v>74</v>
      </c>
      <c r="C11" s="186">
        <v>29937</v>
      </c>
      <c r="D11" s="187">
        <f>24942-34</f>
        <v>24908</v>
      </c>
      <c r="E11" s="188">
        <v>20.190300305122854</v>
      </c>
      <c r="F11" s="165"/>
      <c r="G11" s="165"/>
    </row>
    <row r="12" spans="1:7" ht="12.75" customHeight="1">
      <c r="A12" s="183" t="s">
        <v>6</v>
      </c>
      <c r="B12" s="185" t="s">
        <v>75</v>
      </c>
      <c r="C12" s="186">
        <v>138289</v>
      </c>
      <c r="D12" s="187">
        <v>126280</v>
      </c>
      <c r="E12" s="188">
        <v>9.509819448843837</v>
      </c>
      <c r="F12" s="165"/>
      <c r="G12" s="165"/>
    </row>
    <row r="13" spans="1:7" ht="12.75" customHeight="1">
      <c r="A13" s="183" t="s">
        <v>7</v>
      </c>
      <c r="B13" s="185" t="s">
        <v>76</v>
      </c>
      <c r="C13" s="186">
        <v>653</v>
      </c>
      <c r="D13" s="187">
        <f>1569</f>
        <v>1569</v>
      </c>
      <c r="E13" s="188">
        <v>-58.38113448056086</v>
      </c>
      <c r="F13" s="165"/>
      <c r="G13" s="165"/>
    </row>
    <row r="14" spans="1:7" ht="24" customHeight="1">
      <c r="A14" s="189" t="s">
        <v>8</v>
      </c>
      <c r="B14" s="190" t="s">
        <v>77</v>
      </c>
      <c r="C14" s="186">
        <v>0</v>
      </c>
      <c r="D14" s="187">
        <v>0</v>
      </c>
      <c r="E14" s="188" t="s">
        <v>10</v>
      </c>
      <c r="F14" s="165"/>
      <c r="G14" s="165"/>
    </row>
    <row r="15" spans="1:7" ht="12.75" customHeight="1">
      <c r="A15" s="183" t="s">
        <v>9</v>
      </c>
      <c r="B15" s="185" t="s">
        <v>78</v>
      </c>
      <c r="C15" s="186">
        <v>813</v>
      </c>
      <c r="D15" s="187">
        <f>839</f>
        <v>839</v>
      </c>
      <c r="E15" s="188">
        <v>-3.0989272943980906</v>
      </c>
      <c r="F15" s="165"/>
      <c r="G15" s="165"/>
    </row>
    <row r="16" spans="1:7" ht="12.75" customHeight="1">
      <c r="A16" s="183" t="s">
        <v>11</v>
      </c>
      <c r="B16" s="191" t="s">
        <v>79</v>
      </c>
      <c r="C16" s="186">
        <v>25</v>
      </c>
      <c r="D16" s="187">
        <v>25</v>
      </c>
      <c r="E16" s="188" t="s">
        <v>10</v>
      </c>
      <c r="F16" s="165"/>
      <c r="G16" s="165"/>
    </row>
    <row r="17" spans="1:7" ht="12.75" customHeight="1">
      <c r="A17" s="183" t="s">
        <v>12</v>
      </c>
      <c r="B17" s="185" t="s">
        <v>80</v>
      </c>
      <c r="C17" s="186">
        <v>2221</v>
      </c>
      <c r="D17" s="187">
        <v>2328</v>
      </c>
      <c r="E17" s="188">
        <v>-4.596219931271472</v>
      </c>
      <c r="F17" s="165"/>
      <c r="G17" s="165"/>
    </row>
    <row r="18" spans="1:7" ht="12.75" customHeight="1">
      <c r="A18" s="183" t="s">
        <v>13</v>
      </c>
      <c r="B18" s="185" t="s">
        <v>81</v>
      </c>
      <c r="C18" s="186">
        <v>761</v>
      </c>
      <c r="D18" s="187">
        <v>766</v>
      </c>
      <c r="E18" s="188">
        <v>-0.652741514360311</v>
      </c>
      <c r="F18" s="165"/>
      <c r="G18" s="165"/>
    </row>
    <row r="19" spans="1:7" ht="12.75" customHeight="1">
      <c r="A19" s="183" t="s">
        <v>14</v>
      </c>
      <c r="B19" s="185" t="s">
        <v>82</v>
      </c>
      <c r="C19" s="186">
        <v>256</v>
      </c>
      <c r="D19" s="187">
        <v>289</v>
      </c>
      <c r="E19" s="188">
        <v>-11.418685121107263</v>
      </c>
      <c r="F19" s="165"/>
      <c r="G19" s="165"/>
    </row>
    <row r="20" spans="1:7" ht="12.75" customHeight="1">
      <c r="A20" s="183" t="s">
        <v>15</v>
      </c>
      <c r="B20" s="185" t="s">
        <v>83</v>
      </c>
      <c r="C20" s="186">
        <v>3188</v>
      </c>
      <c r="D20" s="187">
        <v>3789</v>
      </c>
      <c r="E20" s="188">
        <v>-15.861704935339137</v>
      </c>
      <c r="F20" s="165"/>
      <c r="G20" s="165"/>
    </row>
    <row r="21" spans="1:7" ht="22.5" customHeight="1">
      <c r="A21" s="183" t="s">
        <v>16</v>
      </c>
      <c r="B21" s="190" t="s">
        <v>84</v>
      </c>
      <c r="C21" s="186">
        <v>0</v>
      </c>
      <c r="D21" s="187">
        <v>0</v>
      </c>
      <c r="E21" s="188" t="s">
        <v>10</v>
      </c>
      <c r="F21" s="165"/>
      <c r="G21" s="165"/>
    </row>
    <row r="22" spans="1:7" ht="12.75" customHeight="1">
      <c r="A22" s="183" t="s">
        <v>17</v>
      </c>
      <c r="B22" s="192" t="s">
        <v>85</v>
      </c>
      <c r="C22" s="193">
        <f>8259-1781</f>
        <v>6478</v>
      </c>
      <c r="D22" s="194">
        <v>6186</v>
      </c>
      <c r="E22" s="195">
        <v>4.720336243129641</v>
      </c>
      <c r="F22" s="165"/>
      <c r="G22" s="165"/>
    </row>
    <row r="23" spans="1:7" s="5" customFormat="1" ht="18" customHeight="1" thickBot="1">
      <c r="A23" s="196" t="s">
        <v>86</v>
      </c>
      <c r="B23" s="196"/>
      <c r="C23" s="197">
        <f>SUM(C8:C22)</f>
        <v>276344</v>
      </c>
      <c r="D23" s="198">
        <f>SUM(D8:D22)</f>
        <v>248391</v>
      </c>
      <c r="E23" s="199">
        <v>11.253628352073953</v>
      </c>
      <c r="F23" s="200"/>
      <c r="G23" s="201"/>
    </row>
    <row r="24" spans="1:7" ht="27" customHeight="1">
      <c r="A24" s="202" t="s">
        <v>87</v>
      </c>
      <c r="B24" s="202"/>
      <c r="C24" s="203"/>
      <c r="D24" s="204"/>
      <c r="E24" s="205"/>
      <c r="F24" s="165"/>
      <c r="G24" s="206"/>
    </row>
    <row r="25" spans="1:7" ht="12.75" customHeight="1">
      <c r="A25" s="183" t="s">
        <v>2</v>
      </c>
      <c r="B25" s="185" t="s">
        <v>88</v>
      </c>
      <c r="C25" s="186">
        <v>44193</v>
      </c>
      <c r="D25" s="187">
        <v>28293</v>
      </c>
      <c r="E25" s="188">
        <v>56.19764606086311</v>
      </c>
      <c r="F25" s="165"/>
      <c r="G25" s="165"/>
    </row>
    <row r="26" spans="1:7" ht="12.75" customHeight="1">
      <c r="A26" s="183" t="s">
        <v>3</v>
      </c>
      <c r="B26" s="185" t="s">
        <v>89</v>
      </c>
      <c r="C26" s="186">
        <f>101741-5954-288+2512</f>
        <v>98011</v>
      </c>
      <c r="D26" s="187">
        <f>88734+1</f>
        <v>88735</v>
      </c>
      <c r="E26" s="188">
        <v>10.453597791175984</v>
      </c>
      <c r="F26" s="165"/>
      <c r="G26" s="206"/>
    </row>
    <row r="27" spans="1:7" ht="12.75" customHeight="1">
      <c r="A27" s="183" t="s">
        <v>4</v>
      </c>
      <c r="B27" s="185" t="s">
        <v>90</v>
      </c>
      <c r="C27" s="186">
        <f>43946+5954+288</f>
        <v>50188</v>
      </c>
      <c r="D27" s="187">
        <f>46265+6953-152-1-4</f>
        <v>53061</v>
      </c>
      <c r="E27" s="188">
        <v>-5.414522907596919</v>
      </c>
      <c r="F27" s="165"/>
      <c r="G27" s="165"/>
    </row>
    <row r="28" spans="1:7" ht="12.75" customHeight="1">
      <c r="A28" s="183" t="s">
        <v>5</v>
      </c>
      <c r="B28" s="185" t="s">
        <v>91</v>
      </c>
      <c r="C28" s="186">
        <f>35751-22190-2512</f>
        <v>11049</v>
      </c>
      <c r="D28" s="187">
        <f>13011-1741</f>
        <v>11270</v>
      </c>
      <c r="E28" s="188">
        <v>-1.9609582963620253</v>
      </c>
      <c r="F28" s="165"/>
      <c r="G28" s="165"/>
    </row>
    <row r="29" spans="1:7" ht="12.75" customHeight="1">
      <c r="A29" s="183" t="s">
        <v>6</v>
      </c>
      <c r="B29" s="185" t="s">
        <v>92</v>
      </c>
      <c r="C29" s="186">
        <v>22190</v>
      </c>
      <c r="D29" s="187">
        <v>19255</v>
      </c>
      <c r="E29" s="188">
        <v>15.242794079459877</v>
      </c>
      <c r="F29" s="165"/>
      <c r="G29" s="165"/>
    </row>
    <row r="30" spans="1:7" ht="12.75" customHeight="1">
      <c r="A30" s="183" t="s">
        <v>7</v>
      </c>
      <c r="B30" s="185" t="s">
        <v>93</v>
      </c>
      <c r="C30" s="186">
        <v>1103</v>
      </c>
      <c r="D30" s="187">
        <v>1941</v>
      </c>
      <c r="E30" s="188">
        <v>-43.17362184441009</v>
      </c>
      <c r="F30" s="165"/>
      <c r="G30" s="165"/>
    </row>
    <row r="31" spans="1:7" ht="23.25">
      <c r="A31" s="189" t="s">
        <v>8</v>
      </c>
      <c r="B31" s="190" t="s">
        <v>94</v>
      </c>
      <c r="C31" s="186">
        <v>11</v>
      </c>
      <c r="D31" s="187">
        <v>18</v>
      </c>
      <c r="E31" s="188">
        <v>-38.888888888888886</v>
      </c>
      <c r="F31" s="165"/>
      <c r="G31" s="165"/>
    </row>
    <row r="32" spans="1:7" ht="12.75" customHeight="1">
      <c r="A32" s="183" t="s">
        <v>9</v>
      </c>
      <c r="B32" s="185" t="s">
        <v>95</v>
      </c>
      <c r="C32" s="186">
        <v>1412</v>
      </c>
      <c r="D32" s="187">
        <v>1106</v>
      </c>
      <c r="E32" s="188">
        <v>27.66726943942135</v>
      </c>
      <c r="F32" s="165"/>
      <c r="G32" s="165"/>
    </row>
    <row r="33" spans="1:7" ht="12.75" customHeight="1">
      <c r="A33" s="183" t="s">
        <v>11</v>
      </c>
      <c r="B33" s="185" t="s">
        <v>96</v>
      </c>
      <c r="C33" s="186">
        <v>0</v>
      </c>
      <c r="D33" s="187">
        <v>0</v>
      </c>
      <c r="E33" s="188" t="s">
        <v>10</v>
      </c>
      <c r="F33" s="165"/>
      <c r="G33" s="165"/>
    </row>
    <row r="34" spans="1:7" ht="12.75" customHeight="1">
      <c r="A34" s="183" t="s">
        <v>12</v>
      </c>
      <c r="B34" s="207" t="s">
        <v>97</v>
      </c>
      <c r="C34" s="186">
        <f>10162</f>
        <v>10162</v>
      </c>
      <c r="D34" s="187">
        <v>9790</v>
      </c>
      <c r="E34" s="188">
        <v>3.7997957099080715</v>
      </c>
      <c r="F34" s="165"/>
      <c r="G34" s="165"/>
    </row>
    <row r="35" spans="1:7" ht="12.75" customHeight="1">
      <c r="A35" s="183" t="s">
        <v>13</v>
      </c>
      <c r="B35" s="185" t="s">
        <v>98</v>
      </c>
      <c r="C35" s="186">
        <v>2620</v>
      </c>
      <c r="D35" s="187">
        <v>2700</v>
      </c>
      <c r="E35" s="188">
        <v>-2.9629629629629672</v>
      </c>
      <c r="F35" s="165"/>
      <c r="G35" s="165"/>
    </row>
    <row r="36" spans="1:7" ht="12.75" customHeight="1">
      <c r="A36" s="183" t="s">
        <v>14</v>
      </c>
      <c r="B36" s="191" t="s">
        <v>99</v>
      </c>
      <c r="C36" s="186">
        <v>22135</v>
      </c>
      <c r="D36" s="187">
        <v>19983</v>
      </c>
      <c r="E36" s="188">
        <v>10.769153780713614</v>
      </c>
      <c r="F36" s="165"/>
      <c r="G36" s="165"/>
    </row>
    <row r="37" spans="1:7" ht="12.75" customHeight="1">
      <c r="A37" s="183" t="s">
        <v>15</v>
      </c>
      <c r="B37" s="191" t="s">
        <v>100</v>
      </c>
      <c r="C37" s="186">
        <v>218</v>
      </c>
      <c r="D37" s="187">
        <v>204</v>
      </c>
      <c r="E37" s="188">
        <v>6.8627450980392135</v>
      </c>
      <c r="F37" s="165"/>
      <c r="G37" s="165"/>
    </row>
    <row r="38" spans="1:7" ht="12.75" customHeight="1">
      <c r="A38" s="183" t="s">
        <v>16</v>
      </c>
      <c r="B38" s="192" t="s">
        <v>101</v>
      </c>
      <c r="C38" s="193">
        <v>13052</v>
      </c>
      <c r="D38" s="194">
        <v>12035</v>
      </c>
      <c r="E38" s="195">
        <v>8.450353136684674</v>
      </c>
      <c r="F38" s="165"/>
      <c r="G38" s="206"/>
    </row>
    <row r="39" spans="1:7" s="5" customFormat="1" ht="18" customHeight="1" thickBot="1">
      <c r="A39" s="208" t="s">
        <v>102</v>
      </c>
      <c r="B39" s="208"/>
      <c r="C39" s="209">
        <f>SUM(C25:C38)</f>
        <v>276344</v>
      </c>
      <c r="D39" s="210">
        <f>SUM(D25:D38)</f>
        <v>248391</v>
      </c>
      <c r="E39" s="211">
        <v>11.253628352073953</v>
      </c>
      <c r="F39" s="200"/>
      <c r="G39" s="200"/>
    </row>
    <row r="40" spans="1:7" s="5" customFormat="1" ht="18" customHeight="1">
      <c r="A40" s="212"/>
      <c r="B40" s="213"/>
      <c r="C40" s="214"/>
      <c r="D40" s="214"/>
      <c r="E40" s="215"/>
      <c r="F40" s="200"/>
      <c r="G40" s="200"/>
    </row>
    <row r="41" spans="1:7" ht="36.75" customHeight="1">
      <c r="A41" s="216" t="s">
        <v>63</v>
      </c>
      <c r="B41" s="216"/>
      <c r="C41" s="216"/>
      <c r="D41" s="216"/>
      <c r="E41" s="216"/>
      <c r="F41" s="165"/>
      <c r="G41" s="165"/>
    </row>
    <row r="42" s="19" customFormat="1" ht="11.25">
      <c r="C42" s="18"/>
    </row>
    <row r="43" s="19" customFormat="1" ht="11.25">
      <c r="C43" s="18"/>
    </row>
  </sheetData>
  <mergeCells count="6">
    <mergeCell ref="A3:E3"/>
    <mergeCell ref="A41:E41"/>
    <mergeCell ref="A7:B7"/>
    <mergeCell ref="A23:B23"/>
    <mergeCell ref="A24:B24"/>
    <mergeCell ref="A39:B39"/>
  </mergeCells>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 Paolo IMI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u021973</dc:creator>
  <cp:keywords/>
  <dc:description/>
  <cp:lastModifiedBy>u030250</cp:lastModifiedBy>
  <cp:lastPrinted>2005-11-15T15:25:30Z</cp:lastPrinted>
  <dcterms:created xsi:type="dcterms:W3CDTF">2003-04-29T11:17:57Z</dcterms:created>
  <dcterms:modified xsi:type="dcterms:W3CDTF">2006-06-26T10:04:11Z</dcterms:modified>
  <cp:category/>
  <cp:version/>
  <cp:contentType/>
  <cp:contentStatus/>
</cp:coreProperties>
</file>